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2510" windowHeight="8445"/>
  </bookViews>
  <sheets>
    <sheet name="CĐKT" sheetId="1" r:id="rId1"/>
    <sheet name="KQKD" sheetId="6" r:id="rId2"/>
    <sheet name="LCTT" sheetId="5" r:id="rId3"/>
    <sheet name="TM1" sheetId="4" r:id="rId4"/>
    <sheet name="TM2" sheetId="2" r:id="rId5"/>
    <sheet name="Sheet3" sheetId="3" r:id="rId6"/>
  </sheets>
  <definedNames>
    <definedName name="_xlnm.Print_Titles" localSheetId="0">CĐKT!$10:$12</definedName>
    <definedName name="_xlnm.Print_Titles" localSheetId="2">LCTT!$9:$11</definedName>
  </definedNames>
  <calcPr calcId="124519"/>
</workbook>
</file>

<file path=xl/calcChain.xml><?xml version="1.0" encoding="utf-8"?>
<calcChain xmlns="http://schemas.openxmlformats.org/spreadsheetml/2006/main">
  <c r="D30" i="5"/>
  <c r="E261" i="2"/>
  <c r="E233"/>
  <c r="E230"/>
  <c r="E229" s="1"/>
  <c r="E237" s="1"/>
  <c r="E240" s="1"/>
  <c r="E242" s="1"/>
  <c r="E244" s="1"/>
  <c r="E203"/>
  <c r="E191"/>
  <c r="E157"/>
  <c r="C267" i="4"/>
  <c r="C220"/>
  <c r="C218" s="1"/>
  <c r="D30" i="2"/>
  <c r="C27"/>
  <c r="G133"/>
  <c r="C85"/>
  <c r="C86"/>
  <c r="C261" i="4"/>
  <c r="C185"/>
  <c r="F262" i="2"/>
  <c r="F256"/>
  <c r="F240"/>
  <c r="F238"/>
  <c r="F241" s="1"/>
  <c r="F243"/>
  <c r="F233"/>
  <c r="F230"/>
  <c r="F229" s="1"/>
  <c r="F237" s="1"/>
  <c r="F218"/>
  <c r="F210"/>
  <c r="F204"/>
  <c r="F194"/>
  <c r="F185"/>
  <c r="F181"/>
  <c r="F176"/>
  <c r="F168"/>
  <c r="F167"/>
  <c r="F156"/>
  <c r="E206" i="4"/>
  <c r="E212"/>
  <c r="E218"/>
  <c r="E181"/>
  <c r="E176" s="1"/>
  <c r="E185"/>
  <c r="E193"/>
  <c r="E15" i="5"/>
  <c r="E21" s="1"/>
  <c r="E31" s="1"/>
  <c r="E41"/>
  <c r="E51"/>
  <c r="G14" i="6"/>
  <c r="G17"/>
  <c r="G24" s="1"/>
  <c r="G29" s="1"/>
  <c r="G32" s="1"/>
  <c r="G34" s="1"/>
  <c r="G28"/>
  <c r="E14"/>
  <c r="E17" s="1"/>
  <c r="E24" s="1"/>
  <c r="E29" s="1"/>
  <c r="E32" s="1"/>
  <c r="E34" s="1"/>
  <c r="E28"/>
  <c r="E71" i="1"/>
  <c r="E83"/>
  <c r="E94"/>
  <c r="E107"/>
  <c r="E93"/>
  <c r="E16"/>
  <c r="E19"/>
  <c r="E22"/>
  <c r="E29"/>
  <c r="E32"/>
  <c r="E38"/>
  <c r="E45"/>
  <c r="E48"/>
  <c r="E51"/>
  <c r="E44"/>
  <c r="E58"/>
  <c r="E63"/>
  <c r="E262" i="2"/>
  <c r="E256"/>
  <c r="E243"/>
  <c r="E218"/>
  <c r="E210"/>
  <c r="E204"/>
  <c r="E194"/>
  <c r="E185"/>
  <c r="E181"/>
  <c r="E176"/>
  <c r="E168"/>
  <c r="E167"/>
  <c r="E156"/>
  <c r="F143"/>
  <c r="D143"/>
  <c r="G126"/>
  <c r="G134" s="1"/>
  <c r="F134"/>
  <c r="E134"/>
  <c r="D134"/>
  <c r="C134"/>
  <c r="B134"/>
  <c r="G114"/>
  <c r="G120" s="1"/>
  <c r="F114"/>
  <c r="F120" s="1"/>
  <c r="E108"/>
  <c r="E114"/>
  <c r="D108"/>
  <c r="D114"/>
  <c r="D120"/>
  <c r="C108"/>
  <c r="C114"/>
  <c r="C120" s="1"/>
  <c r="B108"/>
  <c r="B114"/>
  <c r="B120" s="1"/>
  <c r="E84"/>
  <c r="E102" s="1"/>
  <c r="D84"/>
  <c r="D102" s="1"/>
  <c r="E78"/>
  <c r="D78"/>
  <c r="E71"/>
  <c r="D71"/>
  <c r="E68"/>
  <c r="D68"/>
  <c r="E61"/>
  <c r="D61"/>
  <c r="E49"/>
  <c r="D49"/>
  <c r="E43"/>
  <c r="D43"/>
  <c r="D22"/>
  <c r="D25" s="1"/>
  <c r="D23"/>
  <c r="D24"/>
  <c r="D27"/>
  <c r="D28"/>
  <c r="C25"/>
  <c r="C31"/>
  <c r="B25"/>
  <c r="B31"/>
  <c r="B34"/>
  <c r="C33"/>
  <c r="B33"/>
  <c r="D29"/>
  <c r="B8"/>
  <c r="B14"/>
  <c r="B17" s="1"/>
  <c r="C8"/>
  <c r="C14"/>
  <c r="D8"/>
  <c r="D14"/>
  <c r="D17" s="1"/>
  <c r="E8"/>
  <c r="E14"/>
  <c r="E17" s="1"/>
  <c r="F8"/>
  <c r="F14"/>
  <c r="B16"/>
  <c r="G16" s="1"/>
  <c r="C16"/>
  <c r="D16"/>
  <c r="E16"/>
  <c r="F16"/>
  <c r="G13"/>
  <c r="G12"/>
  <c r="G11"/>
  <c r="G10"/>
  <c r="G8"/>
  <c r="G7"/>
  <c r="G6"/>
  <c r="G5"/>
  <c r="E279" i="4"/>
  <c r="C279"/>
  <c r="E272"/>
  <c r="C272"/>
  <c r="E262"/>
  <c r="C262"/>
  <c r="E255"/>
  <c r="C255"/>
  <c r="E242"/>
  <c r="C242"/>
  <c r="E227"/>
  <c r="C227"/>
  <c r="C206"/>
  <c r="C212"/>
  <c r="C176"/>
  <c r="C175" s="1"/>
  <c r="C199" s="1"/>
  <c r="C193"/>
  <c r="D15" i="5"/>
  <c r="D21"/>
  <c r="D31" s="1"/>
  <c r="D41"/>
  <c r="D51"/>
  <c r="F14" i="6"/>
  <c r="F17" s="1"/>
  <c r="F24" s="1"/>
  <c r="F28"/>
  <c r="D14"/>
  <c r="D17"/>
  <c r="D24" s="1"/>
  <c r="D29" s="1"/>
  <c r="D32" s="1"/>
  <c r="D34" s="1"/>
  <c r="D28"/>
  <c r="D71" i="1"/>
  <c r="D70" s="1"/>
  <c r="D83"/>
  <c r="D94"/>
  <c r="D107"/>
  <c r="D16"/>
  <c r="D15" s="1"/>
  <c r="D19"/>
  <c r="D22"/>
  <c r="D29"/>
  <c r="D32"/>
  <c r="D38"/>
  <c r="D45"/>
  <c r="D48"/>
  <c r="D51"/>
  <c r="D58"/>
  <c r="D63"/>
  <c r="D44" l="1"/>
  <c r="D37" s="1"/>
  <c r="D93"/>
  <c r="D111" s="1"/>
  <c r="D113" s="1"/>
  <c r="F29" i="6"/>
  <c r="F32" s="1"/>
  <c r="F34" s="1"/>
  <c r="F17" i="2"/>
  <c r="C17"/>
  <c r="G17" s="1"/>
  <c r="D33"/>
  <c r="C34"/>
  <c r="D31"/>
  <c r="D34" s="1"/>
  <c r="E120"/>
  <c r="E15" i="1"/>
  <c r="E70"/>
  <c r="E111" s="1"/>
  <c r="E175" i="4"/>
  <c r="E199" s="1"/>
  <c r="F242" i="2"/>
  <c r="F244" s="1"/>
  <c r="D53" i="5"/>
  <c r="D56" s="1"/>
  <c r="C221" i="4"/>
  <c r="E37" i="1"/>
  <c r="E53" i="5"/>
  <c r="E56" s="1"/>
  <c r="E221" i="4"/>
  <c r="D67" i="1"/>
  <c r="E67"/>
  <c r="G14" i="2"/>
</calcChain>
</file>

<file path=xl/sharedStrings.xml><?xml version="1.0" encoding="utf-8"?>
<sst xmlns="http://schemas.openxmlformats.org/spreadsheetml/2006/main" count="817" uniqueCount="710">
  <si>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</si>
  <si>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</si>
  <si>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</si>
  <si>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</si>
  <si>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</si>
  <si>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 xml:space="preserve">     Doanh thu cung cấp dịch vụ</t>
  </si>
  <si>
    <t xml:space="preserve">     Doanh thu cung cấp dịch vụ được ghi nhận khi kết quả của giao dịch đó được xác định một cách đáng tin cậy. Trường hợp việc cung cấp dịch vụ liên </t>
  </si>
  <si>
    <t xml:space="preserve">     quan đến nhiều kỳ thì doanh thu được ghi nhận trong kỳ theo kết quả phần công việc đã hoàn thành vào ngày lập Bảng Cân đối kế toán của kỳ đó. </t>
  </si>
  <si>
    <t xml:space="preserve">     Kết quả của giao dịch cung cấp dịch vụ được xác định khi thỏa mãn các điều kiện sau:</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</si>
  <si>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</si>
  <si>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</si>
  <si>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</si>
  <si>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Phần công việc cung cấp dịch vụ đã hoàn thành được xác định theo phương pháp đánh giá công việc hoàn thành.</t>
  </si>
  <si>
    <t xml:space="preserve">     Doanh thu hoạt động tài chính</t>
  </si>
  <si>
    <t xml:space="preserve">     Doanh thu phát sinh từ tiền lãi, tiền bản quyền, cổ tức, lợi nhuận được chia và các khoản doanh thu hoạt động tài chính khác được ghi nhận khi </t>
  </si>
  <si>
    <t xml:space="preserve">     thỏa mãn đồng thời hai điều kiện sau:</t>
  </si>
  <si>
    <t xml:space="preserve">     - Có khả năng thu được lợi ích kinh tế từ giao dịch đó;</t>
  </si>
  <si>
    <t xml:space="preserve">     Cổ tức, lợi nhuận được chia được ghi nhận khi Công ty được quyền nhận cổ tức hoặc được quyền nhận lợi nhuận từ việc góp vốn.</t>
  </si>
  <si>
    <t xml:space="preserve">     Nguyên tắc và phương pháp ghi nhận chi phí tài chính.</t>
  </si>
  <si>
    <t xml:space="preserve">     Các khoản chi phí được ghi nhận vào chi phí tài chính gồm:</t>
  </si>
  <si>
    <t xml:space="preserve">     - Chi phí hoặc các khoản lỗ liên quan đến các hoạt động đầu tư tài chính.</t>
  </si>
  <si>
    <t xml:space="preserve">     - Chi phí cho vay hoặc đi vay vốn;</t>
  </si>
  <si>
    <t xml:space="preserve">     - Các khoản lỗ do thay đổi tỷ giá hối đoái của các nghiệp vụ phát sinh liên quan đến ngoại tệ.</t>
  </si>
  <si>
    <t xml:space="preserve">     - Dự phòng giảm giá đầu tư chứng khoán.</t>
  </si>
  <si>
    <t xml:space="preserve">     Các khoản trên được ghi nhận theo tổng số phát sinh trong kỳ, không bù trừ với doanh thu hoạt động tài chính.</t>
  </si>
  <si>
    <t xml:space="preserve">     Nguyên tắc và phương pháp ghi nhận chi phí thuế thu nhập hiện hành.</t>
  </si>
  <si>
    <t xml:space="preserve">     Chi phí thuế thu nhập hiện hành là số thuế thu nhập doanh nghiệp phải nộp tính trên thu nhập chịu thuế trong năm và thuế suất thuế thu nhập DN hiện hành.</t>
  </si>
  <si>
    <t xml:space="preserve">     Hàng quý ghi nhận số thuế TNDN hiện hành tạm phải nộp vào chi phí thuế thu nhập hiện hành. Cuối năm tài chính, sẽ ghi nhận thêm số chênh lệch tăng </t>
  </si>
  <si>
    <t xml:space="preserve">     hoặc giảm số thuế TNDN phải nộp căn cứ vào tờ khai quyết toán thuế.</t>
  </si>
  <si>
    <t>VI. Thông tin bổ sung cho các khoản mục trình bày trong Bảng cân đối kế toán và Báo cáo kết quả hoạt động kinh doanh.</t>
  </si>
  <si>
    <t xml:space="preserve">      1. TIỀN</t>
  </si>
  <si>
    <t xml:space="preserve">      Tiền mặt</t>
  </si>
  <si>
    <t xml:space="preserve">      Tiền gửi ngân hàng</t>
  </si>
  <si>
    <t xml:space="preserve">       - Tiền gửi VNĐ</t>
  </si>
  <si>
    <t xml:space="preserve">         + Ngân hàng Công Thương Việt Nam - CN Tp HCM</t>
  </si>
  <si>
    <t xml:space="preserve">         + Ngân hàng NN&amp;PTNT - PGD Phó Đức Chính</t>
  </si>
  <si>
    <t xml:space="preserve">         + Ngân hàng Ngoại Thương VN-CN Tp.HCM</t>
  </si>
  <si>
    <t xml:space="preserve">         + Ngân hàng cổ phần Sài Gòn Thương Tín - CN Quận 4</t>
  </si>
  <si>
    <t xml:space="preserve">         + Ngân hàng TMCP Á Châu - CN Lạc Long Quân</t>
  </si>
  <si>
    <t xml:space="preserve">         + Ngân hàng XNK Việt Nam - CN Quận 4</t>
  </si>
  <si>
    <t xml:space="preserve">         + Ngân hàng cổ phần Hàng Hải - CN Tp.HCM</t>
  </si>
  <si>
    <t xml:space="preserve">       - Tiền gửi TK chứng khoán</t>
  </si>
  <si>
    <t xml:space="preserve">       - Tiền gửi ngoại tệ</t>
  </si>
  <si>
    <t xml:space="preserve">         + Ngân hàng Công Thương Việt Nam - CN TP HCM (USD)</t>
  </si>
  <si>
    <t xml:space="preserve">         + Ngân hàng NN&amp;PTNT - PGD Phó Đức Chính (USD)</t>
  </si>
  <si>
    <t xml:space="preserve">         + Ngân hàng Ngoại Thương VN-CN Tp.HCM (USD)</t>
  </si>
  <si>
    <t xml:space="preserve">         + Ngân hàng TMCP Á Châu - CN Lạc Long Quân (USD)</t>
  </si>
  <si>
    <t xml:space="preserve">         + Ngân hàng XNK Việt Nam - CN Quận 4 (USD)</t>
  </si>
  <si>
    <t xml:space="preserve">         + Ngân hàng NN&amp;PTNT - PGD Phó Đức Chính (EUR)</t>
  </si>
  <si>
    <t xml:space="preserve">         + Ngân hàng Ngoại Thương VN-CN Tp.HCM (EUR)</t>
  </si>
  <si>
    <t xml:space="preserve">       Các khoản tương đương tiền</t>
  </si>
  <si>
    <t xml:space="preserve">         (Tiền gửi tiết kiệm dưới 3 tháng)</t>
  </si>
  <si>
    <t xml:space="preserve">         * Ngân hàng Công Thương VN - CN Tp. HCM</t>
  </si>
  <si>
    <t xml:space="preserve">         * Ngân hàng Ngoại Thương - CN Tp.HCM</t>
  </si>
  <si>
    <t xml:space="preserve">                      Chênh lệch tỷ giá giảm do đánh giá lại số dư cuối kỳ có gốc ngoại tệ (*)</t>
  </si>
  <si>
    <t xml:space="preserve">                      Trợ cấp khó khăn khi nghỉ việc</t>
  </si>
  <si>
    <t xml:space="preserve"> - Thuế thu nhập doanh nghiệp phải nộp năm 2013 (thuế suất 25%)      (a)</t>
  </si>
  <si>
    <t xml:space="preserve"> - Thuế TNDN còn phải nộp của năm 2013 = (a)+(b)</t>
  </si>
  <si>
    <t xml:space="preserve">         * Ngân hàng Xuất nhập khẩu VN - CN Quận 4</t>
  </si>
  <si>
    <t>Cộng:</t>
  </si>
  <si>
    <t xml:space="preserve">       2. CÁC KHOẢN ĐẦU TƯ TÀI CHÍNH NGẮN HẠN</t>
  </si>
  <si>
    <t xml:space="preserve">       - Đầu tư chứng khoán ngắn hạn</t>
  </si>
  <si>
    <t>Số lượng cp</t>
  </si>
  <si>
    <t xml:space="preserve">         Cổ phiếu của TCty CP Khoáng sản Na Ri Hamico</t>
  </si>
  <si>
    <t xml:space="preserve">         Cổ phiếu của Ngân hàng TMCP Sài Gòn - Hà Nội</t>
  </si>
  <si>
    <t xml:space="preserve">         Cổ phiếu của Công ty CP Chứng khoán Kim Long</t>
  </si>
  <si>
    <t xml:space="preserve">         Cổ phiếu của Ngân hàng Sài gòn Thương tín</t>
  </si>
  <si>
    <t xml:space="preserve">         Cổ phiếu của Tổng Công ty CP Xây dựng Điện VN</t>
  </si>
  <si>
    <t xml:space="preserve">       - Tiền gửi có kỳ hạn</t>
  </si>
  <si>
    <t xml:space="preserve">         * Ngân hàng TMCP Á Châu - CN Lạc Long Quân</t>
  </si>
  <si>
    <t xml:space="preserve">         * Ngân hàng TMCP Hàng Hải - CN Tp.HCM</t>
  </si>
  <si>
    <t xml:space="preserve">       - Đầu tư ngắn hạn khác (Cho vay)</t>
  </si>
  <si>
    <t xml:space="preserve">         * Công ty Đông Đô - Bộ Quốc phòng</t>
  </si>
  <si>
    <t xml:space="preserve">         * Công ty TNHH SX TM Lâm Phương</t>
  </si>
  <si>
    <t xml:space="preserve">         * Công ty Gạch men Hoàng Gia</t>
  </si>
  <si>
    <t xml:space="preserve">       3. DỰ PHÒNG GIẢM GIÁ CK ĐẦU TƯ NGẮN HẠN</t>
  </si>
  <si>
    <t xml:space="preserve">         * Cổ phiếu của Công ty CP Chứng khoán Kim Long</t>
  </si>
  <si>
    <t xml:space="preserve">         * Cổ phiếu của Ngân hàng TMCP Sài Gòn - Hà Nội</t>
  </si>
  <si>
    <t xml:space="preserve">         * Cổ phiếu của Tổng Công ty CP Xây dựng Điện VN</t>
  </si>
  <si>
    <t xml:space="preserve">      4. PHẢI THU KHÁCH HÀNG</t>
  </si>
  <si>
    <t xml:space="preserve">         * Công ty CP Thực phẩm Việt Nam</t>
  </si>
  <si>
    <t xml:space="preserve">         * Công ty CP ĐT &amp; TM DIC</t>
  </si>
  <si>
    <t xml:space="preserve">         * Công ty TNHH TM Vạn Phúc</t>
  </si>
  <si>
    <t xml:space="preserve">         * Công ty TNHH CP Biển Nam Á</t>
  </si>
  <si>
    <t xml:space="preserve">         * Công ty TNHH Gạch men Hoàng Gia</t>
  </si>
  <si>
    <t xml:space="preserve">         * DNTN Thiên Trang</t>
  </si>
  <si>
    <t xml:space="preserve">         * Công ty TNHH TM DV Thái Thịnh</t>
  </si>
  <si>
    <t xml:space="preserve">         * Vinaship HCM</t>
  </si>
  <si>
    <t xml:space="preserve">         * Công ty TNHH An Hạ Long An</t>
  </si>
  <si>
    <t xml:space="preserve">         * Vosa Sài Gòn</t>
  </si>
  <si>
    <t xml:space="preserve">         * Khác</t>
  </si>
  <si>
    <t>Cộng :</t>
  </si>
  <si>
    <t xml:space="preserve">      5. TRẢ TRƯỚC CHO NGƯỜI BÁN</t>
  </si>
  <si>
    <t xml:space="preserve">          * Công ty TNHH An Pha</t>
  </si>
  <si>
    <t xml:space="preserve">          * Công ty Cổ Phần ACC - 244</t>
  </si>
  <si>
    <r>
      <t xml:space="preserve">       Lợi nhuận sau thuế năm 2013 :  </t>
    </r>
    <r>
      <rPr>
        <b/>
        <sz val="11"/>
        <rFont val="Times New Roman"/>
        <family val="1"/>
      </rPr>
      <t>20.525.930.247 đồng</t>
    </r>
  </si>
  <si>
    <r>
      <t xml:space="preserve">       Lợi nhuận sau thuế năm 2012 :  </t>
    </r>
    <r>
      <rPr>
        <b/>
        <sz val="11"/>
        <rFont val="Times New Roman"/>
        <family val="1"/>
      </rPr>
      <t>19.486.033.470 đồng</t>
    </r>
  </si>
  <si>
    <t xml:space="preserve">          * Công ty CP Đầu tư XD Phát triển Đông Đô 1-BQP</t>
  </si>
  <si>
    <t xml:space="preserve">          * Công ty Luật TNHH Sài gòn Luật</t>
  </si>
  <si>
    <t xml:space="preserve">      7. DỰ PHÒNG NGẮN HẠN PHẢI THU KHÓ ĐÒI</t>
  </si>
  <si>
    <t xml:space="preserve">      - Công ty CP Vận tải Biển Anh Tuấn</t>
  </si>
  <si>
    <t xml:space="preserve">      - Công ty TNHH MTB C.Nuôi và CB TP Bến Nghé</t>
  </si>
  <si>
    <t>13. TÀI SẢN THUẾ THU NHẬP HOÃN LẠI</t>
  </si>
  <si>
    <t xml:space="preserve">     + Chênh lệch tỷ giá do đánh giá lại số dư tiền gửi và công nợ phải thu</t>
  </si>
  <si>
    <t xml:space="preserve">        có gốc ngoại tệ.</t>
  </si>
  <si>
    <t xml:space="preserve">     + Tài sản thuế thu nhập hoãn lại : 25% x 46.618.524 đ =</t>
  </si>
  <si>
    <t>14. VAY NGÂN HÀNG:</t>
  </si>
  <si>
    <t xml:space="preserve">      8. HÀNG TỒN KHO</t>
  </si>
  <si>
    <t xml:space="preserve">      9. TÀI SẢN NGẮN HẠN KHÁC</t>
  </si>
  <si>
    <t>15. PHẢI TRẢ NGƯỜI BÁN:</t>
  </si>
  <si>
    <t>16. NGƯỜI MUA TRẢ TIỀN TRƯỚC:</t>
  </si>
  <si>
    <t>17. THUẾ VÀ CÁC KHOẢN PHẢI NỘP NHÀ NƯỚC:</t>
  </si>
  <si>
    <t>18. CÁC KHOẢN PHẢI TRẢ, PHẢI NỘP NGẮN HẠN KHÁC:</t>
  </si>
  <si>
    <t>19. Vốn chủ sở hữu:</t>
  </si>
  <si>
    <t>20. Tình hình doanh thu và kết quả kinh doanh bộ phận theo lĩnh vực kinh doanh:</t>
  </si>
  <si>
    <t xml:space="preserve">      + CN Công ty CP TV XD Công trình Hàng Hải</t>
  </si>
  <si>
    <t>Lỗ chênh lệch tỷ giá do đánh giá lại số dư có gốc ngoại tệ (*)</t>
  </si>
  <si>
    <t>Tiền bồi thường sửa chữa cầu cảng</t>
  </si>
  <si>
    <t>Thanh lý TSCĐ</t>
  </si>
  <si>
    <t xml:space="preserve">          * Công ty CP Môi trường Đông Dương</t>
  </si>
  <si>
    <t xml:space="preserve">          * Trung tâm Kiểm định Xây dựng Lào Cai</t>
  </si>
  <si>
    <t xml:space="preserve">          * Foshan Textiles Import &amp; Export Co.</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</si>
  <si>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</si>
  <si>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</si>
  <si>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</si>
  <si>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</si>
  <si>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</si>
  <si>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</si>
  <si>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</si>
  <si>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 Nguyên, vật liệu tồn kho</t>
  </si>
  <si>
    <t xml:space="preserve">      - Hàng hóa tồn kho : Gỗ tròn căm xe</t>
  </si>
  <si>
    <t xml:space="preserve">        - Tạm ứng</t>
  </si>
  <si>
    <t xml:space="preserve">        - Thuế GTGT còn được khấu trừ</t>
  </si>
  <si>
    <t xml:space="preserve">        - Thuế TNCN nộp thừa</t>
  </si>
  <si>
    <t xml:space="preserve">        - Ký quỹ &amp; ký cược</t>
  </si>
  <si>
    <t>9.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</si>
  <si>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</si>
  <si>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</si>
  <si>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</si>
  <si>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</si>
  <si>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</si>
  <si>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</si>
  <si>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</si>
  <si>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</si>
  <si>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</si>
  <si>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</si>
  <si>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</si>
  <si>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</si>
  <si>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</si>
  <si>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</si>
  <si>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</si>
  <si>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</si>
  <si>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</si>
  <si>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</si>
  <si>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</si>
  <si>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</si>
  <si>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</si>
  <si>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</si>
  <si>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</si>
  <si>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10. TĂNG GIẢM TÀI SẢN CỐ ĐỊNH VÔ HÌNH:</t>
  </si>
  <si>
    <t>Quyền sử dụng</t>
  </si>
  <si>
    <t>Phần mềm</t>
  </si>
  <si>
    <t>Tổng cộng TSCĐ</t>
  </si>
  <si>
    <t>đất</t>
  </si>
  <si>
    <t>quản lý</t>
  </si>
  <si>
    <t>vô hình</t>
  </si>
  <si>
    <t>11.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</si>
  <si>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</si>
  <si>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</si>
  <si>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</si>
  <si>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</si>
  <si>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12. CHI PHÍ TRẢ TRƯỚC DÀI HẠN:</t>
  </si>
  <si>
    <t xml:space="preserve">      + Văn phòng phẩm</t>
  </si>
  <si>
    <t xml:space="preserve">      + Chi phí lô hàng nhập khẩu dỡ dang</t>
  </si>
  <si>
    <t xml:space="preserve">      + Công cụ dụng cụ xuất dùng có giá trị lớn</t>
  </si>
  <si>
    <t xml:space="preserve">      + Ngân hàng Công Thương - CN Tp HCM</t>
  </si>
  <si>
    <t>1,196,755.04 USD</t>
  </si>
  <si>
    <t xml:space="preserve">      + Ngân hàng Ngoại Thương - CN Tp.HCM</t>
  </si>
  <si>
    <t>249,000.00 USD</t>
  </si>
  <si>
    <t xml:space="preserve">      + Ngân hàng Á Châu - CN Lạc Long Quân</t>
  </si>
  <si>
    <t>200,000.00 USD</t>
  </si>
  <si>
    <t xml:space="preserve">      + Ngân hàng Xuất Nhập Khẩu VN - CN Q.4</t>
  </si>
  <si>
    <t>190,000.00 USD</t>
  </si>
  <si>
    <t xml:space="preserve">      + Công ty TNHH DV TM Đặng Nguyên</t>
  </si>
  <si>
    <t xml:space="preserve">      + Foshan Eminent Industry Development</t>
  </si>
  <si>
    <t xml:space="preserve">      + Khác</t>
  </si>
  <si>
    <t xml:space="preserve">      + Chi phí cho dự án ở kho Huyện Đội</t>
  </si>
  <si>
    <t xml:space="preserve">      + Chi phí dự án ở Đà Lạt</t>
  </si>
  <si>
    <t xml:space="preserve">         - Công ty TNHH SX Bando Việt Nam</t>
  </si>
  <si>
    <t xml:space="preserve">         - Công ty TNHH TMDV LS VT Minh Tuấn Cường</t>
  </si>
  <si>
    <t>Trích Quỹ ĐTPT từ LN 2012</t>
  </si>
  <si>
    <t>Trích Quỹ DP tài chính từ LN 2012</t>
  </si>
  <si>
    <t>Trích quỹ KT phúc lợi từ LN 2012</t>
  </si>
  <si>
    <t>Tạm trích quỹ phúc lợi</t>
  </si>
  <si>
    <t>Chi hổ trợ khó khăn cho CNV</t>
  </si>
  <si>
    <t>Tài sản thuế thu nhập hoãn lại</t>
  </si>
  <si>
    <t xml:space="preserve">     + Công ty TNHH Gạch men Hoàng Gia</t>
  </si>
  <si>
    <t xml:space="preserve">     + Thuế GTGT</t>
  </si>
  <si>
    <t xml:space="preserve">     + Thuế GTGT hàng nhập khẩu</t>
  </si>
  <si>
    <t xml:space="preserve">     + Thuế TNDN</t>
  </si>
  <si>
    <t xml:space="preserve">     + Tiền thuê đất</t>
  </si>
  <si>
    <t xml:space="preserve">     + Thuế Thu nhập cá nhân</t>
  </si>
  <si>
    <t xml:space="preserve">      + Cổ tức phải trả</t>
  </si>
  <si>
    <t xml:space="preserve">      + Kinh phí công đoàn</t>
  </si>
  <si>
    <t xml:space="preserve">      + Các khoản phải trả, phải nộp khác</t>
  </si>
  <si>
    <t xml:space="preserve">      + Nhận ký quỹ, ký cược ngắn hạn :</t>
  </si>
  <si>
    <t xml:space="preserve">         - Công ty TNHH Gạch men Hoàng Gia</t>
  </si>
  <si>
    <t xml:space="preserve">         - Công ty TNHH Thương mại Vạn Phúc</t>
  </si>
  <si>
    <t xml:space="preserve">         - Công ty TNHH Shing Da Quốc tế</t>
  </si>
  <si>
    <t xml:space="preserve">         - Công ty CP Phân phối Tấn Khoa</t>
  </si>
  <si>
    <t xml:space="preserve">         - Công ty TNHH Hải Li</t>
  </si>
  <si>
    <t xml:space="preserve">         - Công ty CP TM SX Bến Thành</t>
  </si>
  <si>
    <t xml:space="preserve">         - Công ty TNHH Đầu tư SX TM DV Phan Minh</t>
  </si>
  <si>
    <t xml:space="preserve">         - Cty TNHH Bảo hiểm nhân thọ CATHAY VN</t>
  </si>
  <si>
    <t xml:space="preserve">         - Công ty TNHH Thành Bảo</t>
  </si>
  <si>
    <t xml:space="preserve">         - Công ty TNHH COSH</t>
  </si>
  <si>
    <t xml:space="preserve">         - Công ty Cổ phần FPT Payment Technology</t>
  </si>
  <si>
    <t xml:space="preserve">         - Công ty CP Đầu tư TM DV XNK Tùng Lâm</t>
  </si>
  <si>
    <t xml:space="preserve">         - Công ty TNHH Mê đi ca</t>
  </si>
  <si>
    <t xml:space="preserve">         - Cty CP Dây và Cáp điện Thượng Đình</t>
  </si>
  <si>
    <t xml:space="preserve">         - Cty TNHH Hệ thống CN Hoàng Trang</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</si>
  <si>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</si>
  <si>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</si>
  <si>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</si>
  <si>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</si>
  <si>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</si>
  <si>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</si>
  <si>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</si>
  <si>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</si>
  <si>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</si>
  <si>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</si>
  <si>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</si>
  <si>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</si>
  <si>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</si>
  <si>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Tăng do phát hành thêm cổ phiếu</t>
  </si>
  <si>
    <t xml:space="preserve">   + Bổ sung VLĐ từ thặng dư vốn CP</t>
  </si>
  <si>
    <t xml:space="preserve"> - Lợi nhuận tăng trong năm</t>
  </si>
  <si>
    <t xml:space="preserve"> - Trích từ lợi nhuận năm trước</t>
  </si>
  <si>
    <t xml:space="preserve"> - Mua lại cổ phiếu làm cổ phiếu quỹ</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</si>
  <si>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</si>
  <si>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</si>
  <si>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</si>
  <si>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</si>
  <si>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</si>
  <si>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</si>
  <si>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</si>
  <si>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</si>
  <si>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</si>
  <si>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 xml:space="preserve"> - Lãi trong kỳ này</t>
  </si>
  <si>
    <t>Giảm trong năm nay</t>
  </si>
  <si>
    <t xml:space="preserve">Chia cổ tức </t>
  </si>
  <si>
    <t>Lãi trong năm trước</t>
  </si>
  <si>
    <t>Lãi trong kỳ này</t>
  </si>
  <si>
    <t xml:space="preserve">   b/ Chi tiết vốn đầu tư của chủ sở hữu</t>
  </si>
  <si>
    <t>%</t>
  </si>
  <si>
    <t>Vốn góp của Nhà nước</t>
  </si>
  <si>
    <t>Vốn góp của đối tượng khác</t>
  </si>
  <si>
    <t>Thặng dư vốn cổ phần</t>
  </si>
  <si>
    <t>Cổ phiếu ngân quỹ</t>
  </si>
  <si>
    <t>303.170 cổ phiếu</t>
  </si>
  <si>
    <t>259.170 cổ phiếu</t>
  </si>
  <si>
    <t xml:space="preserve"> - Giá trị trái phiếu đã chuyển thành cổ phiếu trong kỳ: không</t>
  </si>
  <si>
    <t xml:space="preserve"> - Số lượng cổ phiếu quỹ: 303.170 cổ phiếu</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</si>
  <si>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</si>
  <si>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</si>
  <si>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</si>
  <si>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</si>
  <si>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</si>
  <si>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</si>
  <si>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</si>
  <si>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</si>
  <si>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</si>
  <si>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</si>
  <si>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</si>
  <si>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</si>
  <si>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</si>
  <si>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</si>
  <si>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</si>
  <si>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Tổng doanh thu bán hàng và cung cấp dịch vụ</t>
  </si>
  <si>
    <t>NĂM 2012</t>
  </si>
  <si>
    <t>Doanh thu bán hàng</t>
  </si>
  <si>
    <t>Doanh thu cung cấp dịch vụ</t>
  </si>
  <si>
    <t>Doanh thu thuần về bán hàng và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</si>
  <si>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</si>
  <si>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</si>
  <si>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</si>
  <si>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</si>
  <si>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</si>
  <si>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</si>
  <si>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Cổ tức đầu tư cổ phiếu</t>
  </si>
  <si>
    <t>Lãi kinh doanh chứng khoán</t>
  </si>
  <si>
    <t>Lãi chênh lệch tỷ giá</t>
  </si>
  <si>
    <t>Lãi chênh lệch tỷ giá do đánh giá lại số dư có gốc ngoại tệ (*)</t>
  </si>
  <si>
    <t>Lãi bán hàng trả chậm</t>
  </si>
  <si>
    <t>Chi phí tài chính</t>
  </si>
  <si>
    <t>Chi phí lãi vay</t>
  </si>
  <si>
    <t>Hoàn nhập dự phòng giảm giá chứng khoán</t>
  </si>
  <si>
    <t>Dự phòng giảm giá chứng khoán</t>
  </si>
  <si>
    <t>Phí lưu ký chứng khoán</t>
  </si>
  <si>
    <t>Lỗ về kinh doanh chứng khoán</t>
  </si>
  <si>
    <t>Lỗ chênh lệch tỷ giá</t>
  </si>
  <si>
    <t>Thu nhập khác</t>
  </si>
  <si>
    <t>Thu từ bán phế liệu và thu khác</t>
  </si>
  <si>
    <t>Thu tiền hoàn thuế xuất khẩu</t>
  </si>
  <si>
    <t>Chi phí khác</t>
  </si>
  <si>
    <t>Giá trị còn lại của TSCĐ thanh lý</t>
  </si>
  <si>
    <t>Chi phí lập dự án cải tạo kho lạnh (không thực hiện)</t>
  </si>
  <si>
    <t xml:space="preserve">Tiền thuê đất 2002 - 2008 (trước tính miễn giảm, nay chuyển thành </t>
  </si>
  <si>
    <t xml:space="preserve"> miễn giảm sau khi có HĐ thuê đất).</t>
  </si>
  <si>
    <t>Các khoản chi phí khác</t>
  </si>
  <si>
    <t>Chi phí thuế thu nhập DN hiện hành</t>
  </si>
  <si>
    <t>Chi phí thuế thu nhập DN tính trên thu nhập chịu thuế năm hiện hành</t>
  </si>
  <si>
    <t>Ghi chú:</t>
  </si>
  <si>
    <t>Công ty có nghĩa vụ nộp những loại thuế sau đây :</t>
  </si>
  <si>
    <t xml:space="preserve"> - Thuế thu nhập doanh nghiệp:</t>
  </si>
  <si>
    <t>Năm 2013</t>
  </si>
  <si>
    <t>Tại ngày  31  tháng  12  năm  2013</t>
  </si>
  <si>
    <t xml:space="preserve">            Lập ngày 14  tháng  01  năm  2014</t>
  </si>
  <si>
    <t>Quý IV năm 2013</t>
  </si>
  <si>
    <t>Quý IV/2013</t>
  </si>
  <si>
    <t>Lập ngày   14    tháng   01   năm  2014</t>
  </si>
  <si>
    <t>Lập ngày  14   tháng  01  năm  2014</t>
  </si>
  <si>
    <r>
      <t xml:space="preserve">       Vốn điều lệ của Công ty tại ngày 31/12/2013 là : </t>
    </r>
    <r>
      <rPr>
        <b/>
        <sz val="11"/>
        <rFont val="Times New Roman"/>
        <family val="1"/>
      </rPr>
      <t>82.146.920.000 đồng.</t>
    </r>
  </si>
  <si>
    <r>
      <t xml:space="preserve">       Vốn kinh doanh của Công ty tại ngày 31/12/2013 là : </t>
    </r>
    <r>
      <rPr>
        <b/>
        <sz val="11"/>
        <rFont val="Times New Roman"/>
        <family val="1"/>
      </rPr>
      <t>108.071.995.316 đồng.</t>
    </r>
  </si>
  <si>
    <t>NĂM 2013</t>
  </si>
  <si>
    <t>Lập  ngày  14   tháng   01   năm 2014</t>
  </si>
  <si>
    <t>Thuế thu nhập doanh nghiệp được xác định như sau:</t>
  </si>
  <si>
    <t xml:space="preserve"> - Tổng lợi nhuận kế toán trước thuế</t>
  </si>
  <si>
    <t xml:space="preserve"> - Các khoản điều chỉnh tăng hoặc giảm lợi nhuận kế toán để xác định LN chịu thuế TNDN</t>
  </si>
  <si>
    <t xml:space="preserve">   * Các khoản điều chỉnh giảm :</t>
  </si>
  <si>
    <t xml:space="preserve">      Trong đó : Cổ tức nhận được trong năm</t>
  </si>
  <si>
    <t xml:space="preserve">                      Chênh lệch tỷ giá tăng do đánh giá lại số dư cuối kỳ có gốc ngoại tệ (*)</t>
  </si>
  <si>
    <t xml:space="preserve">    * Các khoản điều chỉnh tăng :</t>
  </si>
  <si>
    <t xml:space="preserve">                      Thù lao HĐQT và BKS</t>
  </si>
  <si>
    <t xml:space="preserve"> - Tổng thu nhập chịu thuế</t>
  </si>
  <si>
    <t xml:space="preserve">   Trong đó : - Thu nhập từ hoạt động SXKD</t>
  </si>
  <si>
    <t xml:space="preserve">                   - Thu nhập nghiệp vụ tài chính</t>
  </si>
  <si>
    <t xml:space="preserve"> - Thuế thu nhập doanh nghiệp phải nộp năm 2012 (thuế suất ưu đãi miễn giảm: 25% x 70%)  (b)</t>
  </si>
  <si>
    <t xml:space="preserve"> - Chi phí thuế TNDN hoãn lại :</t>
  </si>
  <si>
    <t xml:space="preserve"> - Lợi nhuận sau thuế thu nhập doanh nghiệp</t>
  </si>
  <si>
    <t xml:space="preserve"> - Thuế giá trị gia tăng phải nộp theo tỷ lệ 0%, 5% và 10%.</t>
  </si>
  <si>
    <t xml:space="preserve"> - Các loại thuế khác theo như quy định hiện hành tại Việt Nam</t>
  </si>
  <si>
    <t>Chi phí sản xuất kinh doanh theo yếu tố</t>
  </si>
  <si>
    <t>1. Chi phí nguyên vật liệu</t>
  </si>
  <si>
    <t>2. Chi phí nhân công</t>
  </si>
  <si>
    <t>3. Chi phí khấu hao TSCĐ</t>
  </si>
  <si>
    <t>4. Chi phí dịch vụ mua ngoài</t>
  </si>
  <si>
    <t>5. Chi phí khác bằng tiền</t>
  </si>
  <si>
    <t>Tổng cộng:</t>
  </si>
  <si>
    <t>Lãi cơ bản trên cổ phiếu</t>
  </si>
  <si>
    <t>Lợi nhuận kế toán sau thuế thu nhập doanh nghiệp</t>
  </si>
  <si>
    <t xml:space="preserve">Lợi nhuận phân bổ cho cổ đông sở hữu CP phổ thông </t>
  </si>
  <si>
    <t>Cổ phiếu phổ thông bình quân đang lưu hành trong kỳ</t>
  </si>
  <si>
    <t>NHỮNG THÔNG TIN KHÁC</t>
  </si>
  <si>
    <t xml:space="preserve"> (*) Thực hiện theo tinh thần TT số 179/2012/TT-BTC ngày 24/10/2012 , ở Điều 8 quy định:… Khoản chênh lệch giá hối đoái do việc đánh giá</t>
  </si>
  <si>
    <t xml:space="preserve">      lại số dư cuối kỳ sau khi bù trừ ch/lệch tăng và ch/lệch giảm, số ch/lệch còn lại được hạch toán vào doanh thu hoạt động tài chính hoặc chi</t>
  </si>
  <si>
    <t xml:space="preserve">      phí tài chính trong kỳ. Doanh nghiệp không được chia lợi nhuận hoặc trả cổ tức trên lãi ch/lệch tỷ giá do đánh giá lại số dư ngoại tệ cuối kỳ.</t>
  </si>
  <si>
    <t>Người lập biểu</t>
  </si>
  <si>
    <t>Kế toán trưởng</t>
  </si>
  <si>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</si>
  <si>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</si>
  <si>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</si>
  <si>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</si>
  <si>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</si>
  <si>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</si>
  <si>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</si>
  <si>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Năm 2012</t>
  </si>
  <si>
    <t>Đơn vị tính: đồng</t>
  </si>
  <si>
    <t>Thuyết</t>
  </si>
  <si>
    <t>NỘI DUNG</t>
  </si>
  <si>
    <t>Mã số</t>
  </si>
  <si>
    <t>minh</t>
  </si>
  <si>
    <t>Số cuối quý</t>
  </si>
  <si>
    <t>Số đầu năm</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</si>
  <si>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</si>
  <si>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</si>
  <si>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</si>
  <si>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</si>
  <si>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</si>
  <si>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</si>
  <si>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</si>
  <si>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</si>
  <si>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</si>
  <si>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</si>
  <si>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</si>
  <si>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</si>
  <si>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</si>
  <si>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</si>
  <si>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</si>
  <si>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</si>
  <si>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</si>
  <si>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</si>
  <si>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</si>
  <si>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</si>
  <si>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</si>
  <si>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</si>
  <si>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</si>
  <si>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</si>
  <si>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</si>
  <si>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</si>
  <si>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</si>
  <si>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</si>
  <si>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</si>
  <si>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</si>
  <si>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</si>
  <si>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</si>
  <si>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</si>
  <si>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</si>
  <si>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</si>
  <si>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</si>
  <si>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</si>
  <si>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</si>
  <si>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</si>
  <si>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</si>
  <si>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</si>
  <si>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</si>
  <si>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</si>
  <si>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</si>
  <si>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</si>
  <si>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</si>
  <si>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</si>
  <si>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</si>
  <si>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</si>
  <si>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</si>
  <si>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</si>
  <si>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</si>
  <si>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</si>
  <si>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</si>
  <si>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</si>
  <si>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</si>
  <si>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</si>
  <si>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</si>
  <si>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</si>
  <si>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</si>
  <si>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</si>
  <si>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</si>
  <si>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</si>
  <si>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</si>
  <si>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</si>
  <si>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</si>
  <si>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</si>
  <si>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</si>
  <si>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</si>
  <si>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</si>
  <si>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</si>
  <si>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</si>
  <si>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</si>
  <si>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</si>
  <si>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</si>
  <si>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</si>
  <si>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</si>
  <si>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</si>
  <si>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</si>
  <si>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</si>
  <si>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</si>
  <si>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</si>
  <si>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</si>
  <si>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</si>
  <si>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</si>
  <si>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</si>
  <si>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</si>
  <si>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</si>
  <si>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</si>
  <si>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</si>
  <si>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</si>
  <si>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</si>
  <si>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</si>
  <si>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</si>
  <si>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</si>
  <si>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</si>
  <si>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</si>
  <si>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</si>
  <si>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</si>
  <si>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</si>
  <si>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</si>
  <si>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</si>
  <si>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</si>
  <si>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</si>
  <si>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</si>
  <si>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</si>
  <si>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</si>
  <si>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</si>
  <si>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</si>
  <si>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</si>
  <si>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</si>
  <si>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</si>
  <si>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</si>
  <si>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</si>
  <si>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</si>
  <si>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</si>
  <si>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</si>
  <si>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</si>
  <si>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</si>
  <si>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</si>
  <si>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</si>
  <si>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</si>
  <si>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</si>
  <si>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</si>
  <si>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</si>
  <si>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</si>
  <si>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Mẫu số B 02a - DN</t>
  </si>
  <si>
    <t xml:space="preserve">                       Quận 7, Tp.HCM.</t>
  </si>
  <si>
    <t xml:space="preserve">    Ngày 20/03/2006 của Bộ trưởng BTC)</t>
  </si>
  <si>
    <t xml:space="preserve">BÁO CÁO KẾT QUẢ KINH DOANH </t>
  </si>
  <si>
    <t>Mã</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</si>
  <si>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</si>
  <si>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</si>
  <si>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</si>
  <si>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</si>
  <si>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</si>
  <si>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</si>
  <si>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</si>
  <si>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</si>
  <si>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</si>
  <si>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</si>
  <si>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</si>
  <si>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</si>
  <si>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</si>
  <si>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</si>
  <si>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</si>
  <si>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</si>
  <si>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</si>
  <si>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</si>
  <si>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</si>
  <si>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</si>
  <si>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</si>
  <si>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</si>
  <si>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</si>
  <si>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</si>
  <si>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</si>
  <si>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</si>
  <si>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</si>
  <si>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</si>
  <si>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VI.30</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</si>
  <si>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</si>
  <si>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</si>
  <si>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</si>
  <si>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</si>
  <si>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</si>
  <si>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</si>
  <si>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</si>
  <si>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</si>
  <si>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</si>
  <si>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</si>
  <si>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</si>
  <si>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</si>
  <si>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</si>
  <si>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</si>
  <si>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</si>
  <si>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</si>
  <si>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</si>
  <si>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</si>
  <si>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</si>
  <si>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</si>
  <si>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</si>
  <si>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</si>
  <si>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</si>
  <si>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</si>
  <si>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</si>
  <si>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</si>
  <si>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</si>
  <si>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</si>
  <si>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</si>
  <si>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</si>
  <si>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</si>
  <si>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</si>
  <si>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</si>
  <si>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</si>
  <si>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</si>
  <si>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</si>
  <si>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</si>
  <si>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</si>
  <si>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</si>
  <si>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</si>
  <si>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</si>
  <si>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</si>
  <si>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</si>
  <si>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</si>
  <si>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</si>
  <si>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</si>
  <si>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</si>
  <si>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</si>
  <si>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</si>
  <si>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</si>
  <si>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</si>
  <si>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</si>
  <si>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</si>
  <si>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</si>
  <si>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</si>
  <si>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</si>
  <si>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</si>
  <si>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</si>
  <si>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</si>
  <si>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</si>
  <si>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</si>
  <si>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</si>
  <si>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</si>
  <si>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</si>
  <si>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</si>
  <si>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</si>
  <si>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</si>
  <si>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 xml:space="preserve">Địa chỉ: Số 1 Nguyễn văn Quỳ, P. Phú Thuận, </t>
  </si>
  <si>
    <t>Quận 7, Tp. HCM</t>
  </si>
  <si>
    <t xml:space="preserve">  ngày 20/03/2006 của Bộ trưởng BTC)</t>
  </si>
  <si>
    <t xml:space="preserve">BẢN THUYẾT MINH BÁO CÁO TÀI CHÍNH </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</si>
  <si>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</si>
  <si>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</si>
  <si>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</si>
  <si>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</si>
  <si>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</si>
  <si>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</si>
  <si>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</si>
  <si>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</si>
  <si>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</si>
  <si>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</si>
  <si>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</si>
  <si>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</si>
  <si>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</si>
  <si>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</si>
  <si>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</si>
  <si>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II- Chế độ và chính sách kế toán áp dụng tại Công ty :</t>
  </si>
  <si>
    <t xml:space="preserve">   1. Kỳ kế toán, đơn vị tiền tệ sử dụng trong kế toán:</t>
  </si>
  <si>
    <t xml:space="preserve">       Kỳ kế toán năm (bắt đầu từ ngày 01/01 và kết thúc vào ngày 31/12 hàng năm).</t>
  </si>
  <si>
    <t xml:space="preserve">       Đơn vị tiền tệ sử dụng trong kế toán là đồng Việt Nam (VNĐ).</t>
  </si>
  <si>
    <t xml:space="preserve">   2. Chuẩn mực và Chế độ kế toán áp dụng:</t>
  </si>
  <si>
    <t xml:space="preserve">   2.1. Chế độ kế toán áp dụng:</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</si>
  <si>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</si>
  <si>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</si>
  <si>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2.2 Tuyên bố về việc tuân thủ Chuẩn mực kế toán và Chế độ kế toán:</t>
  </si>
  <si>
    <t xml:space="preserve">      Công ty hoàn toàn tuân thủ các chuẩn mực kế toán và chế độ kế toán Việt Nam trong việc lập và trình bày báo cáo tài chính.</t>
  </si>
  <si>
    <t xml:space="preserve">   2.3. Hình thức kế toán áp dụng:</t>
  </si>
  <si>
    <t xml:space="preserve">      Hình thức sổ kế toán áp dụng của Công ty là hình thức chứng từ ghi sổ.</t>
  </si>
  <si>
    <t xml:space="preserve">   3. Các chính sách kế toán áp dụng:</t>
  </si>
  <si>
    <t xml:space="preserve">      Nguyên tắc ghi nhận các khoản tiền và các khoản tương đương tiền.</t>
  </si>
  <si>
    <t xml:space="preserve">      Nguyên tắc xác định các khoản tương đương tiền là các khoản đầu tư ngắn hạn không quá 3 tháng có khả năng chuyển đổi dễ dàng thành tiền</t>
  </si>
  <si>
    <t xml:space="preserve">      và không có nhiều rủi ro trong chuyển đổi thành tiền kể từ ngày mua khoản đầu tư đó tại thời điểm báo cáo.</t>
  </si>
  <si>
    <t xml:space="preserve">      Các nghiệp vụ kinh tế phát sinh bằng ngoại tệ được quy đổi ra đồng Việt Nam theo tỷ giá giao dịch thực tế tại thời điểm phát sinh nghiệp vụ. </t>
  </si>
  <si>
    <t xml:space="preserve">      Chênh lệch tỷ giá thực tế phát sinh trong kỳ và chênh lệch tỷ giá do đánh giá lại số dư các khoản mục công nợ dài hạn (trên 1 năm) có gốc ngoại tệ </t>
  </si>
  <si>
    <t xml:space="preserve">      tại thời điểm cuối năm được kết chuyển vào doanh thu hoặc chi phí tài chính trong năm tài chính.</t>
  </si>
  <si>
    <t xml:space="preserve">      Chênh lệch tỷ giá do đánh giá lại số dư các khoản mục tiền mặt, tiền gửi, tiền đang chuyển, nợ ngắn hạn (dưới 1 năm) có gốc ngoại tệ tại thời điểm</t>
  </si>
  <si>
    <t xml:space="preserve">      cuối năm được hạch toán vào tài khoản chênh lệch tỷ giá, đầu năm sau ghi bút toán ngược lại để xóa số dư.</t>
  </si>
  <si>
    <t xml:space="preserve">      Nguyên tắc ghi nhận hàng tồn kho.</t>
  </si>
  <si>
    <t xml:space="preserve">      Hàng tồn kho được tính theo giá gốc. Giá gốc hàng tồn kho bao gồm chi phí mua, chi phí chế biến và các chi phí liên quan trực tiếp khác phát sinh để có </t>
  </si>
  <si>
    <t xml:space="preserve">      được hàng tồn kho ở địa điểm và trạng thái hiện tại. Trường hợp giá trị thuần có thể thực hiện được thấp hơn giá gốc thì phải tính theo giá trị thuần có</t>
  </si>
  <si>
    <t xml:space="preserve">      thể thực hiện được.</t>
  </si>
  <si>
    <t xml:space="preserve">      Giá trị hàng hóa tồn kho cuối kỳ được xác định theo phương pháp thực tế đích danh. Giá trị nhiên vật liệu tồn kho cuối kỳ được xác định theo phương </t>
  </si>
  <si>
    <t xml:space="preserve">      pháp nhập trước xuất trước.</t>
  </si>
  <si>
    <t xml:space="preserve">      Hàng tồn kho được hạch toán theo phương pháp kê khai thường xuyên. </t>
  </si>
  <si>
    <t xml:space="preserve">      Nguyên tăc ghi nhận các khoản phải thu thương mại và phải thu khác.</t>
  </si>
  <si>
    <t xml:space="preserve">      Các khoản phải thu khách hàng, khoản trả trước cho người bán, phải thu nội bộ và các khoản phải thu khác tại thời điểm báo cáo, nếu:</t>
  </si>
  <si>
    <t xml:space="preserve">      - Có thời hạn thu hồi hoặc thanh toán dưới 1 năm được phân loại là tài sản ngắn hạn.</t>
  </si>
  <si>
    <t xml:space="preserve">      - Có thời hạn thu hồi hoặc thanh toán trên 1 năm được phân loại là tài sản dài hạn.</t>
  </si>
  <si>
    <t xml:space="preserve">      Dự phòng nợ phải thu khó đòi thể hiện phần giá trị dự kiến bị tổn thất của các khoản nợ phải thu có khả năng không được khách hàng thanh toán</t>
  </si>
  <si>
    <t xml:space="preserve">      đối với các khoản phải thu tại thời điểm lập Báo cáo tài chính.</t>
  </si>
  <si>
    <t xml:space="preserve">      Nguyên tắc ghi nhận và khấu hao tài sản cố định.</t>
  </si>
  <si>
    <t xml:space="preserve">      Tài sản cố định hữu hình, vô hình được ghi nhận theo giá gốc. Trong quá trình sử dụng, tài sản cố định hữu hình, vô hình được ghi nhận theo nguyên giá, </t>
  </si>
  <si>
    <t xml:space="preserve">      hao mòn lũy kế và giá trị còn lại.</t>
  </si>
  <si>
    <t xml:space="preserve">      Khấu hao được trích theo phương pháp đường thẳng. Thời gian khấu hao được ước tính như sau:</t>
  </si>
  <si>
    <t xml:space="preserve">                    Nhà cửa vật kiến trúc</t>
  </si>
  <si>
    <t>06 - 30 năm</t>
  </si>
  <si>
    <t xml:space="preserve">                    Máy móc thiết bị</t>
  </si>
  <si>
    <t>06 - 15 năm</t>
  </si>
  <si>
    <t xml:space="preserve">                    Phương tiện vận tải</t>
  </si>
  <si>
    <t>06 - 10 năm</t>
  </si>
  <si>
    <t xml:space="preserve">                    Thiết bị, dụng cụ quản lý</t>
  </si>
  <si>
    <t>03 - 10 năm</t>
  </si>
  <si>
    <t xml:space="preserve">                    Tài sản vô hình và các tài sản khác</t>
  </si>
  <si>
    <t>04 - 11 năm</t>
  </si>
  <si>
    <t xml:space="preserve">      Nguyên tắc ghi nhận các khoản đầu tư tài chính.</t>
  </si>
  <si>
    <t xml:space="preserve">      Chứng khoán đầu tư ngắn hạn là những chứng khoán được mua vào để bán ở thị trường chứng khoán mà có thể thu hồi vốn trong thời hạn không quá</t>
  </si>
  <si>
    <t xml:space="preserve">      một năm. Chứng khoán đầu tư ngắn hạn được ghi nhận theo giá thực tế mua chứng khoán (giá gốc) bao gồm giá mua và chi phí môi giới giao dịch.</t>
  </si>
  <si>
    <t xml:space="preserve">      Cuối niên độ, nếu giá trị thị trường của chứng khoán đầu tư ngắn hạn bị giảm xuống thấp hơn giá gốc, thì lập dự phòng giảm giá đầu tư chứng khoán </t>
  </si>
  <si>
    <t xml:space="preserve">      ngắn hạn.</t>
  </si>
  <si>
    <t xml:space="preserve">      Các khoản đầu tư tài chính tại thời điểm báo cáo, nếu:</t>
  </si>
  <si>
    <t xml:space="preserve">      - Có thời hạn thu hồi hoặc đáo hạn không quá 3 tháng kể từ ngày mua khoản đầu tư đó được coi là "tương đương tiền".</t>
  </si>
  <si>
    <t xml:space="preserve">      - Có thời hạn thu hồi vốn dưới 1 năm được phân loại là tài sản ngắn hạn.</t>
  </si>
  <si>
    <t xml:space="preserve">      - Có thời hạn thu hồi vốn trên 1 năm được phân loại là tài sản dài hạn.</t>
  </si>
  <si>
    <t xml:space="preserve">     Nguyên tắc ghi nhận và vốn hóa các khoản chi phí đi vay.</t>
  </si>
  <si>
    <t xml:space="preserve">     Chi phí đi vay được ghi nhận vào chi phí sản xuất, kinh doanh trong kỳ khi phát sinh, trừ chi phí đi vay liên quan trực tiếp đến việc đầu tư xây dựng </t>
  </si>
  <si>
    <t xml:space="preserve">     hoặc sản xuất tài sản dở dang được tính vào giá trị của tài sản đó (được vốn hóa) khi có đủ các điều kiện quy định trong Chuẩn mực Kế toán </t>
  </si>
  <si>
    <t xml:space="preserve">     Việt Nam số 16" Chi phí đi vay".</t>
  </si>
  <si>
    <t xml:space="preserve">      Nguyên tắc ghi nhận chi phí trả trước.</t>
  </si>
  <si>
    <t xml:space="preserve">      Các chi phí trả trước chỉ liên quan đến chi phí sản xuất kinh doanh năm tài chính hiện tại được ghi nhận là chi phí trả trước ngắn hạn.</t>
  </si>
  <si>
    <t xml:space="preserve">      Công cụ dụng cụ xuất dùng có giá trị lớn, Chi phí sửa chữa lớn tài sản cố định phát sinh một lần quá lớn được hạch toán vào chi phí trả trước dài hạn </t>
  </si>
  <si>
    <t xml:space="preserve">      để phân bổ dần vào kết quả hoạt động kinh doanh trong nhiều năm.</t>
  </si>
  <si>
    <t xml:space="preserve">      Việc tính và phân bổ chi phí trả trước dài hạn vào chi phí sản xuất kinh doanh từng kỳ hạch toán được căn cứ vào tính chất, mức độ từng loại chi phí</t>
  </si>
  <si>
    <t xml:space="preserve">      để chọn phương pháp và tiêu thức phân bổ hợp lý. Chi phí trả trước được phân bổ dần vào chi phí sản xuất kinh doanh theo phương pháp đường thẳng.</t>
  </si>
  <si>
    <t xml:space="preserve">      Nguyên tắc ghi nhận chi phí phải trả.</t>
  </si>
  <si>
    <t xml:space="preserve">      Các khoản chi phí thực tế chưa phát sinh nhưng được trích trước vào chi phí sản xuất, kinh doanh trong kỳ để đảm bảo khi chi phí phát sinh thực tế</t>
  </si>
  <si>
    <t xml:space="preserve">      không gây đột biến cho chi phí sản xuất kinh doanh trên cơ sở đảm bảo nguyên tắc phù hợp giữa doanh thu và chi phí. Khi các chi phí đó phát sinh</t>
  </si>
  <si>
    <t xml:space="preserve">      nếu có chênh lệch với số đã trích, kế toán tiến hành ghi bổ sung hoặc ghi giảm chi phí tương ứng với phần chênh lệch.</t>
  </si>
  <si>
    <t xml:space="preserve">      Nguyên tắc ghi nhận các khoản phải trả thương mại và phải trả khác.</t>
  </si>
  <si>
    <t xml:space="preserve">      Các khoản phải trả người bán, phải trả nội bộ, phải trả khác, khoản vay tại thời điểm báo cáo, nếu:</t>
  </si>
  <si>
    <t xml:space="preserve">      - Có thời hạn thanh toán dưới 1 năm được phân loại là nợ ngắn hạn.</t>
  </si>
  <si>
    <t xml:space="preserve">      - Có thời hạn thanh toán trên 1 năm được phân loại là nợ dài hạn.</t>
  </si>
  <si>
    <t xml:space="preserve">      Thuế thu nhập hoãn lại được phân loại là nợ dài hạn.</t>
  </si>
  <si>
    <t xml:space="preserve">     Nguyên tắc ghi nhận vốn chủ sở hữu.</t>
  </si>
  <si>
    <t xml:space="preserve">     Vốn đầu tư của chủ sở hữu được ghi nhận theo số vốn thực góp của các chủ sở hữu, và vốn góp từ phát hành cổ phiếu được ghi theo mệnh giá.</t>
  </si>
  <si>
    <t xml:space="preserve">     Thặng dư vốn cổ phần ghi nhận phần chênh lệch tăng do phát hành cổ phiếu cao hơn mệnh giá.</t>
  </si>
  <si>
    <t xml:space="preserve">     Cổ tức phải trả cho các cổ đông được ghi nhận là khoản phải trả trong Bảng Cân đối kế toán của Công ty sau khi có thông báo chia cổ tức của </t>
  </si>
  <si>
    <t xml:space="preserve">     Hội đồng Quản trị Công ty.</t>
  </si>
  <si>
    <t xml:space="preserve">     Cổ phiếu quỹ là cổ phiếu do Công ty phát hành và sau đó mua lại. Cổ phiếu quỹ được ghi nhận theo giá trị thực tế và trình bày trên Bảng Cân đối </t>
  </si>
  <si>
    <t xml:space="preserve">     kế toán là một khoản ghi giảm vốn chủ sở hữu.</t>
  </si>
  <si>
    <t xml:space="preserve">     Chênh lệch tỷ giá hối đoái phản ánh trên bảng cân đối kế toán là chênh lệch tỷ giá hối đoái phát sinh hoặc đánh giá lại cuối kỳ của các khoản mục</t>
  </si>
  <si>
    <t xml:space="preserve">     có gốc ngoại tệ của hoạt động đầu tư xây dựng cơ bản.</t>
  </si>
  <si>
    <t xml:space="preserve">     Lợi nhuận sau thuế chưa phân phối là số lợi nhuận từ các hoạt động của doanh nghiệp sau khi trừ (-) các khoản điều chỉnh do áp dụng hồi tố thay đổi </t>
  </si>
  <si>
    <t xml:space="preserve">     chính sách kế toán và điều chỉnh hồi tố sai sót trọng yếu của các năm trước.</t>
  </si>
  <si>
    <t xml:space="preserve">     Nguyên tắc và phương pháp ghi nhận doanh thu.</t>
  </si>
  <si>
    <t xml:space="preserve">     Doanh thu bán hàng</t>
  </si>
  <si>
    <t xml:space="preserve">     Doanh thu bán hàng được ghi nhận khi đồng thời thỏa mãn các điều kiện sau:</t>
  </si>
</sst>
</file>

<file path=xl/styles.xml><?xml version="1.0" encoding="utf-8"?>
<styleSheet xmlns="http://schemas.openxmlformats.org/spreadsheetml/2006/main">
  <numFmts count="2">
    <numFmt numFmtId="43" formatCode="_(* #,##0.00_);_(* \(#,##0.00\);_(* &quot;-&quot;??_);_(@_)"/>
    <numFmt numFmtId="164" formatCode="_(* #,##0_);_(* \(#,##0\);_(* &quot;-&quot;??_);_(@_)"/>
  </numFmts>
  <fonts count="15">
    <font>
      <sz val="10"/>
      <name val="Arial"/>
    </font>
    <font>
      <sz val="10"/>
      <name val="Arial"/>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4">
    <xf numFmtId="0" fontId="0" fillId="0" borderId="0" xfId="0"/>
    <xf numFmtId="0" fontId="2" fillId="0" borderId="0" xfId="0" applyFont="1"/>
    <xf numFmtId="0" fontId="3" fillId="0" borderId="0" xfId="0" applyFont="1"/>
    <xf numFmtId="0" fontId="2" fillId="0" borderId="0" xfId="0" applyFont="1" applyAlignment="1">
      <alignment horizontal="right"/>
    </xf>
    <xf numFmtId="0" fontId="6" fillId="0" borderId="0" xfId="0" applyFont="1"/>
    <xf numFmtId="0" fontId="3" fillId="0" borderId="1" xfId="0" applyFont="1" applyBorder="1"/>
    <xf numFmtId="0" fontId="7" fillId="0" borderId="1" xfId="0"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9" fillId="0" borderId="5" xfId="0" applyFont="1" applyBorder="1" applyAlignment="1">
      <alignment horizontal="center"/>
    </xf>
    <xf numFmtId="0" fontId="10" fillId="0" borderId="5" xfId="0" applyFont="1" applyBorder="1"/>
    <xf numFmtId="0" fontId="9" fillId="0" borderId="5" xfId="0" applyFont="1" applyBorder="1"/>
    <xf numFmtId="0" fontId="10" fillId="0" borderId="5" xfId="0" applyFont="1" applyBorder="1" applyAlignment="1">
      <alignment horizontal="center"/>
    </xf>
    <xf numFmtId="164" fontId="9" fillId="0" borderId="5" xfId="1" applyNumberFormat="1" applyFont="1" applyBorder="1"/>
    <xf numFmtId="164" fontId="11" fillId="0" borderId="5" xfId="1" applyNumberFormat="1" applyFont="1" applyBorder="1"/>
    <xf numFmtId="164" fontId="10" fillId="0" borderId="5" xfId="1" applyNumberFormat="1" applyFont="1" applyBorder="1"/>
    <xf numFmtId="0" fontId="10" fillId="0" borderId="6" xfId="0" applyFont="1" applyBorder="1"/>
    <xf numFmtId="0" fontId="10" fillId="0" borderId="6" xfId="0" applyFont="1" applyBorder="1" applyAlignment="1">
      <alignment horizontal="center"/>
    </xf>
    <xf numFmtId="164" fontId="10" fillId="0" borderId="6" xfId="1" applyNumberFormat="1" applyFont="1" applyBorder="1"/>
    <xf numFmtId="0" fontId="9" fillId="0" borderId="7" xfId="0" applyFont="1" applyBorder="1" applyAlignment="1">
      <alignment horizontal="center"/>
    </xf>
    <xf numFmtId="0" fontId="10" fillId="0" borderId="7" xfId="0" applyFont="1" applyBorder="1" applyAlignment="1">
      <alignment horizontal="center"/>
    </xf>
    <xf numFmtId="164" fontId="9" fillId="0" borderId="7" xfId="1" applyNumberFormat="1" applyFont="1" applyBorder="1"/>
    <xf numFmtId="0" fontId="10" fillId="0" borderId="0" xfId="0" applyFont="1"/>
    <xf numFmtId="164" fontId="3" fillId="0" borderId="0" xfId="0" applyNumberFormat="1" applyFont="1"/>
    <xf numFmtId="0" fontId="9" fillId="0" borderId="3" xfId="0" applyFont="1" applyBorder="1" applyAlignment="1">
      <alignment horizontal="center"/>
    </xf>
    <xf numFmtId="0" fontId="10" fillId="0" borderId="4" xfId="0" applyFont="1" applyBorder="1"/>
    <xf numFmtId="0" fontId="3" fillId="0" borderId="8" xfId="0" applyFont="1" applyBorder="1" applyAlignment="1">
      <alignment horizontal="right"/>
    </xf>
    <xf numFmtId="0" fontId="3" fillId="0" borderId="9" xfId="0" applyFont="1" applyBorder="1" applyAlignment="1">
      <alignment horizontal="left"/>
    </xf>
    <xf numFmtId="0" fontId="3" fillId="0" borderId="4" xfId="0" applyFont="1" applyBorder="1"/>
    <xf numFmtId="0" fontId="3" fillId="0" borderId="10" xfId="0" applyFont="1" applyBorder="1"/>
    <xf numFmtId="0" fontId="3" fillId="0" borderId="11" xfId="0" applyFont="1" applyBorder="1"/>
    <xf numFmtId="0" fontId="3" fillId="0" borderId="5" xfId="0" applyFont="1" applyBorder="1"/>
    <xf numFmtId="43" fontId="10" fillId="0" borderId="5" xfId="1" applyFont="1" applyBorder="1"/>
    <xf numFmtId="0" fontId="10" fillId="0" borderId="7" xfId="0" applyFont="1" applyBorder="1"/>
    <xf numFmtId="0" fontId="3" fillId="0" borderId="12" xfId="0" applyFont="1" applyBorder="1"/>
    <xf numFmtId="0" fontId="3" fillId="0" borderId="13" xfId="0" applyFont="1" applyBorder="1"/>
    <xf numFmtId="0" fontId="3" fillId="0" borderId="7" xfId="0" applyFont="1" applyBorder="1"/>
    <xf numFmtId="0" fontId="9" fillId="0" borderId="0" xfId="0" applyFont="1"/>
    <xf numFmtId="0" fontId="9" fillId="0" borderId="0" xfId="0" applyFont="1" applyAlignment="1">
      <alignment horizontal="right"/>
    </xf>
    <xf numFmtId="0" fontId="5" fillId="0" borderId="0" xfId="0" applyFont="1"/>
    <xf numFmtId="0" fontId="10" fillId="0" borderId="1" xfId="0" applyFont="1" applyBorder="1"/>
    <xf numFmtId="0" fontId="10" fillId="0" borderId="1"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0" fillId="0" borderId="15" xfId="0" applyFont="1" applyBorder="1" applyAlignment="1">
      <alignment horizontal="center"/>
    </xf>
    <xf numFmtId="0" fontId="10" fillId="0" borderId="16" xfId="0" applyFont="1" applyBorder="1"/>
    <xf numFmtId="0" fontId="10" fillId="0" borderId="17" xfId="0" applyFont="1" applyBorder="1"/>
    <xf numFmtId="0" fontId="9" fillId="0" borderId="17" xfId="0"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164" fontId="10" fillId="0" borderId="4" xfId="1" applyNumberFormat="1" applyFont="1" applyBorder="1"/>
    <xf numFmtId="164" fontId="10" fillId="0" borderId="7" xfId="1" applyNumberFormat="1" applyFont="1" applyBorder="1"/>
    <xf numFmtId="0" fontId="13" fillId="0" borderId="0" xfId="0" applyFont="1"/>
    <xf numFmtId="0" fontId="9"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164" fontId="3" fillId="0" borderId="5" xfId="1" applyNumberFormat="1" applyFont="1" applyBorder="1"/>
    <xf numFmtId="0" fontId="13" fillId="0" borderId="5" xfId="0" applyFont="1" applyBorder="1"/>
    <xf numFmtId="0" fontId="10" fillId="0" borderId="5" xfId="0" quotePrefix="1" applyFont="1" applyBorder="1" applyAlignment="1">
      <alignment horizontal="center"/>
    </xf>
    <xf numFmtId="164" fontId="13" fillId="0" borderId="5" xfId="1" applyNumberFormat="1" applyFont="1" applyBorder="1"/>
    <xf numFmtId="164" fontId="10" fillId="0" borderId="0" xfId="1" applyNumberFormat="1" applyFont="1"/>
    <xf numFmtId="0" fontId="11" fillId="0" borderId="5" xfId="0" applyFont="1" applyBorder="1"/>
    <xf numFmtId="0" fontId="9" fillId="0" borderId="0" xfId="0" applyFont="1" applyAlignment="1"/>
    <xf numFmtId="0" fontId="11" fillId="0" borderId="0" xfId="0" applyFont="1" applyAlignment="1"/>
    <xf numFmtId="43" fontId="10" fillId="0" borderId="0" xfId="1" applyFont="1"/>
    <xf numFmtId="0" fontId="11" fillId="0" borderId="0" xfId="0" applyFont="1"/>
    <xf numFmtId="0" fontId="11" fillId="0" borderId="0" xfId="0" applyFont="1" applyAlignment="1">
      <alignment horizontal="left"/>
    </xf>
    <xf numFmtId="0" fontId="9" fillId="0" borderId="18" xfId="0" applyFont="1" applyBorder="1"/>
    <xf numFmtId="0" fontId="9" fillId="0" borderId="19" xfId="0" applyFont="1" applyBorder="1"/>
    <xf numFmtId="14" fontId="9" fillId="0" borderId="20" xfId="0" quotePrefix="1" applyNumberFormat="1" applyFont="1" applyBorder="1" applyAlignment="1">
      <alignment horizontal="center"/>
    </xf>
    <xf numFmtId="0" fontId="10" fillId="0" borderId="18" xfId="0" applyFont="1" applyBorder="1"/>
    <xf numFmtId="0" fontId="10" fillId="0" borderId="19" xfId="0" applyFont="1" applyBorder="1"/>
    <xf numFmtId="164" fontId="10" fillId="0" borderId="20" xfId="1" applyNumberFormat="1" applyFont="1" applyBorder="1"/>
    <xf numFmtId="0" fontId="13" fillId="0" borderId="18" xfId="0" applyFont="1" applyBorder="1"/>
    <xf numFmtId="0" fontId="10" fillId="0" borderId="18" xfId="0" applyFont="1" applyBorder="1" applyAlignment="1">
      <alignment horizontal="left"/>
    </xf>
    <xf numFmtId="0" fontId="10" fillId="0" borderId="19" xfId="0" applyFont="1" applyBorder="1" applyAlignment="1">
      <alignment horizontal="left"/>
    </xf>
    <xf numFmtId="0" fontId="9" fillId="0" borderId="18" xfId="0" applyFont="1" applyBorder="1" applyAlignment="1">
      <alignment horizontal="center"/>
    </xf>
    <xf numFmtId="0" fontId="9" fillId="0" borderId="19" xfId="0" applyFont="1" applyBorder="1" applyAlignment="1">
      <alignment horizontal="center"/>
    </xf>
    <xf numFmtId="164" fontId="9" fillId="0" borderId="20" xfId="1" applyNumberFormat="1" applyFont="1" applyBorder="1"/>
    <xf numFmtId="0" fontId="9" fillId="0" borderId="18" xfId="0" applyFont="1" applyBorder="1" applyAlignment="1">
      <alignment horizontal="left"/>
    </xf>
    <xf numFmtId="0" fontId="9" fillId="0" borderId="19" xfId="0" applyFont="1" applyBorder="1" applyAlignment="1">
      <alignment horizontal="left"/>
    </xf>
    <xf numFmtId="0" fontId="10" fillId="0" borderId="19" xfId="0" applyFont="1" applyBorder="1" applyAlignment="1">
      <alignment horizontal="center"/>
    </xf>
    <xf numFmtId="0" fontId="10" fillId="0" borderId="20" xfId="0" applyFont="1" applyBorder="1" applyAlignment="1">
      <alignment horizontal="center"/>
    </xf>
    <xf numFmtId="164" fontId="10" fillId="0" borderId="19" xfId="1" applyNumberFormat="1" applyFont="1" applyBorder="1" applyAlignment="1">
      <alignment horizontal="left"/>
    </xf>
    <xf numFmtId="0" fontId="10" fillId="0" borderId="20" xfId="0" applyFont="1" applyBorder="1"/>
    <xf numFmtId="164" fontId="10" fillId="0" borderId="20" xfId="1" quotePrefix="1" applyNumberFormat="1" applyFont="1" applyBorder="1" applyAlignment="1">
      <alignment horizontal="center"/>
    </xf>
    <xf numFmtId="0" fontId="9" fillId="0" borderId="4" xfId="0" applyFont="1" applyBorder="1"/>
    <xf numFmtId="0" fontId="9" fillId="0" borderId="0" xfId="0" quotePrefix="1" applyFont="1" applyAlignment="1">
      <alignment horizontal="center"/>
    </xf>
    <xf numFmtId="164" fontId="9" fillId="0" borderId="0" xfId="1" applyNumberFormat="1" applyFont="1"/>
    <xf numFmtId="0" fontId="9" fillId="0" borderId="0" xfId="0" applyFont="1" applyBorder="1"/>
    <xf numFmtId="0" fontId="10" fillId="0" borderId="0" xfId="0" applyFont="1" applyBorder="1"/>
    <xf numFmtId="0" fontId="10" fillId="0" borderId="21" xfId="0" applyFont="1" applyBorder="1"/>
    <xf numFmtId="14" fontId="9" fillId="0" borderId="20" xfId="0" applyNumberFormat="1" applyFont="1" applyBorder="1" applyAlignment="1">
      <alignment horizontal="center"/>
    </xf>
    <xf numFmtId="0" fontId="9" fillId="0" borderId="22" xfId="0" applyFont="1" applyBorder="1" applyAlignment="1">
      <alignment horizontal="center"/>
    </xf>
    <xf numFmtId="0" fontId="10" fillId="0" borderId="23" xfId="0" applyFont="1" applyBorder="1"/>
    <xf numFmtId="0" fontId="10" fillId="0" borderId="24" xfId="0" applyFont="1" applyBorder="1"/>
    <xf numFmtId="164" fontId="9" fillId="0" borderId="25" xfId="1" applyNumberFormat="1" applyFont="1" applyBorder="1"/>
    <xf numFmtId="164" fontId="10" fillId="0" borderId="25" xfId="1" applyNumberFormat="1" applyFont="1" applyBorder="1"/>
    <xf numFmtId="0" fontId="10" fillId="0" borderId="19" xfId="0" applyFont="1" applyBorder="1" applyAlignment="1">
      <alignment horizontal="right"/>
    </xf>
    <xf numFmtId="0" fontId="10" fillId="0" borderId="20" xfId="0" applyFont="1" applyBorder="1" applyAlignment="1">
      <alignment horizontal="right"/>
    </xf>
    <xf numFmtId="164" fontId="2" fillId="0" borderId="20" xfId="1" applyNumberFormat="1" applyFont="1" applyBorder="1"/>
    <xf numFmtId="0" fontId="10" fillId="0" borderId="18" xfId="0" applyFont="1" applyBorder="1" applyAlignment="1"/>
    <xf numFmtId="164" fontId="10" fillId="0" borderId="19" xfId="1" applyNumberFormat="1" applyFont="1" applyBorder="1"/>
    <xf numFmtId="164" fontId="9" fillId="0" borderId="19" xfId="1" applyNumberFormat="1" applyFont="1" applyBorder="1"/>
    <xf numFmtId="0" fontId="9" fillId="0" borderId="20" xfId="0" applyFont="1" applyBorder="1" applyAlignment="1">
      <alignment horizontal="left"/>
    </xf>
    <xf numFmtId="0" fontId="10" fillId="0" borderId="26" xfId="0" applyFont="1" applyBorder="1"/>
    <xf numFmtId="0" fontId="9" fillId="0" borderId="8" xfId="0" applyFont="1" applyBorder="1"/>
    <xf numFmtId="164" fontId="9" fillId="0" borderId="4" xfId="1" applyNumberFormat="1" applyFont="1" applyBorder="1"/>
    <xf numFmtId="164" fontId="9" fillId="0" borderId="9" xfId="1" applyNumberFormat="1" applyFont="1" applyBorder="1"/>
    <xf numFmtId="0" fontId="9" fillId="0" borderId="10" xfId="0" applyFont="1" applyBorder="1"/>
    <xf numFmtId="0" fontId="10" fillId="0" borderId="10" xfId="0" applyFont="1" applyBorder="1"/>
    <xf numFmtId="0" fontId="10" fillId="0" borderId="11" xfId="0" applyFont="1" applyBorder="1"/>
    <xf numFmtId="164" fontId="10" fillId="0" borderId="11" xfId="1" applyNumberFormat="1" applyFont="1" applyBorder="1"/>
    <xf numFmtId="164" fontId="9" fillId="0" borderId="11" xfId="1" applyNumberFormat="1" applyFont="1" applyBorder="1"/>
    <xf numFmtId="0" fontId="10" fillId="0" borderId="27" xfId="0" applyFont="1" applyBorder="1"/>
    <xf numFmtId="0" fontId="10" fillId="0" borderId="28" xfId="0" applyFont="1" applyBorder="1"/>
    <xf numFmtId="0" fontId="9" fillId="0" borderId="27" xfId="0" applyFont="1" applyBorder="1"/>
    <xf numFmtId="164" fontId="9" fillId="0" borderId="6" xfId="1" applyNumberFormat="1" applyFont="1" applyBorder="1"/>
    <xf numFmtId="0" fontId="10" fillId="0" borderId="29" xfId="0" applyFont="1" applyBorder="1"/>
    <xf numFmtId="0" fontId="9" fillId="0" borderId="20" xfId="0" applyFont="1" applyBorder="1"/>
    <xf numFmtId="10" fontId="10" fillId="0" borderId="20" xfId="0" applyNumberFormat="1" applyFont="1" applyBorder="1" applyAlignment="1">
      <alignment horizontal="left"/>
    </xf>
    <xf numFmtId="0" fontId="10" fillId="0" borderId="18" xfId="0" applyFont="1" applyFill="1" applyBorder="1"/>
    <xf numFmtId="0" fontId="10" fillId="0" borderId="20" xfId="0" applyFont="1" applyFill="1" applyBorder="1"/>
    <xf numFmtId="9" fontId="9" fillId="0" borderId="20" xfId="1" applyNumberFormat="1" applyFont="1" applyBorder="1" applyAlignment="1">
      <alignment horizontal="left"/>
    </xf>
    <xf numFmtId="0" fontId="9" fillId="0" borderId="20" xfId="0" applyFont="1" applyBorder="1" applyAlignment="1">
      <alignment horizontal="center"/>
    </xf>
    <xf numFmtId="0" fontId="9" fillId="0" borderId="22" xfId="0" applyFont="1" applyBorder="1" applyAlignment="1">
      <alignment horizontal="left"/>
    </xf>
    <xf numFmtId="0" fontId="10" fillId="0" borderId="22" xfId="0" applyFont="1" applyBorder="1" applyAlignment="1">
      <alignment horizontal="left"/>
    </xf>
    <xf numFmtId="0" fontId="9" fillId="0" borderId="30" xfId="0" applyFont="1" applyBorder="1" applyAlignment="1">
      <alignment horizontal="center"/>
    </xf>
    <xf numFmtId="0" fontId="9" fillId="0" borderId="31"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26" xfId="0" applyFont="1" applyBorder="1" applyAlignment="1">
      <alignment horizontal="center"/>
    </xf>
    <xf numFmtId="0" fontId="9" fillId="0" borderId="14"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31"/>
  <sheetViews>
    <sheetView tabSelected="1" workbookViewId="0">
      <selection activeCell="D125" sqref="D125"/>
    </sheetView>
  </sheetViews>
  <sheetFormatPr defaultColWidth="9.140625" defaultRowHeight="12.75"/>
  <cols>
    <col min="1" max="1" width="60.7109375" style="2" customWidth="1"/>
    <col min="2" max="3" width="9.140625" style="2"/>
    <col min="4" max="5" width="25.7109375" style="2" customWidth="1"/>
    <col min="6" max="16384" width="9.140625" style="2"/>
  </cols>
  <sheetData>
    <row r="1" spans="1:5">
      <c r="A1" s="1" t="s">
        <v>359</v>
      </c>
      <c r="D1" s="3" t="s">
        <v>360</v>
      </c>
    </row>
    <row r="2" spans="1:5">
      <c r="A2" s="1" t="s">
        <v>361</v>
      </c>
      <c r="D2" s="2" t="s">
        <v>362</v>
      </c>
    </row>
    <row r="3" spans="1:5">
      <c r="A3" s="1" t="s">
        <v>363</v>
      </c>
      <c r="D3" s="2" t="s">
        <v>364</v>
      </c>
    </row>
    <row r="6" spans="1:5" ht="18.75">
      <c r="A6" s="133" t="s">
        <v>365</v>
      </c>
      <c r="B6" s="133"/>
      <c r="C6" s="133"/>
      <c r="D6" s="133"/>
      <c r="E6" s="133"/>
    </row>
    <row r="7" spans="1:5" ht="18.75">
      <c r="A7" s="133" t="s">
        <v>315</v>
      </c>
      <c r="B7" s="133"/>
      <c r="C7" s="133"/>
      <c r="D7" s="133"/>
      <c r="E7" s="133"/>
    </row>
    <row r="8" spans="1:5" ht="15.75">
      <c r="A8" s="134" t="s">
        <v>316</v>
      </c>
      <c r="B8" s="134"/>
      <c r="C8" s="134"/>
      <c r="D8" s="134"/>
      <c r="E8" s="134"/>
    </row>
    <row r="9" spans="1:5">
      <c r="E9" s="4" t="s">
        <v>367</v>
      </c>
    </row>
    <row r="10" spans="1:5" ht="15.75">
      <c r="A10" s="5"/>
      <c r="B10" s="5"/>
      <c r="C10" s="6" t="s">
        <v>368</v>
      </c>
      <c r="D10" s="5"/>
      <c r="E10" s="5"/>
    </row>
    <row r="11" spans="1:5" ht="15.75">
      <c r="A11" s="7" t="s">
        <v>369</v>
      </c>
      <c r="B11" s="8" t="s">
        <v>370</v>
      </c>
      <c r="C11" s="8" t="s">
        <v>371</v>
      </c>
      <c r="D11" s="7" t="s">
        <v>372</v>
      </c>
      <c r="E11" s="7" t="s">
        <v>373</v>
      </c>
    </row>
    <row r="12" spans="1:5">
      <c r="A12" s="9">
        <v>1</v>
      </c>
      <c r="B12" s="9">
        <v>2</v>
      </c>
      <c r="C12" s="9">
        <v>3</v>
      </c>
      <c r="D12" s="9">
        <v>4</v>
      </c>
      <c r="E12" s="9">
        <v>5</v>
      </c>
    </row>
    <row r="13" spans="1:5">
      <c r="A13" s="10"/>
      <c r="B13" s="10"/>
      <c r="C13" s="10"/>
      <c r="D13" s="10"/>
      <c r="E13" s="10"/>
    </row>
    <row r="14" spans="1:5" ht="15">
      <c r="A14" s="11" t="s">
        <v>374</v>
      </c>
      <c r="B14" s="12"/>
      <c r="C14" s="12"/>
      <c r="D14" s="12"/>
      <c r="E14" s="12"/>
    </row>
    <row r="15" spans="1:5" ht="15">
      <c r="A15" s="13" t="s">
        <v>375</v>
      </c>
      <c r="B15" s="11">
        <v>100</v>
      </c>
      <c r="C15" s="14"/>
      <c r="D15" s="15">
        <f>D16+D19+D22+D29+D32</f>
        <v>184390060174</v>
      </c>
      <c r="E15" s="15">
        <f>E16+E19+E22+E29+E32</f>
        <v>198497929348</v>
      </c>
    </row>
    <row r="16" spans="1:5" ht="15">
      <c r="A16" s="13" t="s">
        <v>376</v>
      </c>
      <c r="B16" s="11">
        <v>110</v>
      </c>
      <c r="C16" s="14"/>
      <c r="D16" s="16">
        <f>SUM(D17:D18)</f>
        <v>10537586757</v>
      </c>
      <c r="E16" s="16">
        <f>SUM(E17:E18)</f>
        <v>59352135447</v>
      </c>
    </row>
    <row r="17" spans="1:5" ht="15">
      <c r="A17" s="12" t="s">
        <v>377</v>
      </c>
      <c r="B17" s="14">
        <v>111</v>
      </c>
      <c r="C17" s="14" t="s">
        <v>378</v>
      </c>
      <c r="D17" s="17">
        <v>10537586757</v>
      </c>
      <c r="E17" s="17">
        <v>5802135447</v>
      </c>
    </row>
    <row r="18" spans="1:5" ht="15">
      <c r="A18" s="12" t="s">
        <v>379</v>
      </c>
      <c r="B18" s="14">
        <v>112</v>
      </c>
      <c r="C18" s="14"/>
      <c r="D18" s="17"/>
      <c r="E18" s="17">
        <v>53550000000</v>
      </c>
    </row>
    <row r="19" spans="1:5" ht="15">
      <c r="A19" s="13" t="s">
        <v>380</v>
      </c>
      <c r="B19" s="11">
        <v>120</v>
      </c>
      <c r="C19" s="14" t="s">
        <v>381</v>
      </c>
      <c r="D19" s="16">
        <f>SUM(D20:D21)</f>
        <v>70980511000</v>
      </c>
      <c r="E19" s="16">
        <f>SUM(E20:E21)</f>
        <v>66186516000</v>
      </c>
    </row>
    <row r="20" spans="1:5" ht="15">
      <c r="A20" s="12" t="s">
        <v>382</v>
      </c>
      <c r="B20" s="14">
        <v>121</v>
      </c>
      <c r="C20" s="14"/>
      <c r="D20" s="17">
        <v>71475660920</v>
      </c>
      <c r="E20" s="17">
        <v>67184956120</v>
      </c>
    </row>
    <row r="21" spans="1:5" ht="15">
      <c r="A21" s="12" t="s">
        <v>383</v>
      </c>
      <c r="B21" s="14">
        <v>129</v>
      </c>
      <c r="C21" s="14"/>
      <c r="D21" s="17">
        <v>-495149920</v>
      </c>
      <c r="E21" s="17">
        <v>-998440120</v>
      </c>
    </row>
    <row r="22" spans="1:5" ht="15">
      <c r="A22" s="13" t="s">
        <v>384</v>
      </c>
      <c r="B22" s="11">
        <v>130</v>
      </c>
      <c r="C22" s="14"/>
      <c r="D22" s="16">
        <f>SUM(D23:D28)</f>
        <v>94878339849</v>
      </c>
      <c r="E22" s="16">
        <f>SUM(E23:E28)</f>
        <v>63799444923</v>
      </c>
    </row>
    <row r="23" spans="1:5" ht="15">
      <c r="A23" s="12" t="s">
        <v>385</v>
      </c>
      <c r="B23" s="14">
        <v>131</v>
      </c>
      <c r="C23" s="14"/>
      <c r="D23" s="17">
        <v>38193298455</v>
      </c>
      <c r="E23" s="17">
        <v>29363265165</v>
      </c>
    </row>
    <row r="24" spans="1:5" ht="15">
      <c r="A24" s="12" t="s">
        <v>386</v>
      </c>
      <c r="B24" s="14">
        <v>132</v>
      </c>
      <c r="C24" s="14"/>
      <c r="D24" s="17">
        <v>54620267057</v>
      </c>
      <c r="E24" s="17">
        <v>31954804472</v>
      </c>
    </row>
    <row r="25" spans="1:5" ht="15">
      <c r="A25" s="12" t="s">
        <v>387</v>
      </c>
      <c r="B25" s="14">
        <v>133</v>
      </c>
      <c r="C25" s="14"/>
      <c r="D25" s="17"/>
      <c r="E25" s="17"/>
    </row>
    <row r="26" spans="1:5" ht="15">
      <c r="A26" s="12" t="s">
        <v>388</v>
      </c>
      <c r="B26" s="14">
        <v>134</v>
      </c>
      <c r="C26" s="14"/>
      <c r="D26" s="17"/>
      <c r="E26" s="17"/>
    </row>
    <row r="27" spans="1:5" ht="15">
      <c r="A27" s="12" t="s">
        <v>389</v>
      </c>
      <c r="B27" s="14">
        <v>135</v>
      </c>
      <c r="C27" s="14" t="s">
        <v>390</v>
      </c>
      <c r="D27" s="17">
        <v>2166647695</v>
      </c>
      <c r="E27" s="17">
        <v>2481375286</v>
      </c>
    </row>
    <row r="28" spans="1:5" ht="15">
      <c r="A28" s="12" t="s">
        <v>391</v>
      </c>
      <c r="B28" s="14">
        <v>139</v>
      </c>
      <c r="C28" s="14"/>
      <c r="D28" s="17">
        <v>-101873358</v>
      </c>
      <c r="E28" s="17"/>
    </row>
    <row r="29" spans="1:5" ht="15">
      <c r="A29" s="13" t="s">
        <v>392</v>
      </c>
      <c r="B29" s="11">
        <v>140</v>
      </c>
      <c r="C29" s="14"/>
      <c r="D29" s="16">
        <f>SUM(D30:D31)</f>
        <v>10802181</v>
      </c>
      <c r="E29" s="16">
        <f>SUM(E30:E31)</f>
        <v>11059388</v>
      </c>
    </row>
    <row r="30" spans="1:5" ht="15">
      <c r="A30" s="12" t="s">
        <v>393</v>
      </c>
      <c r="B30" s="14">
        <v>141</v>
      </c>
      <c r="C30" s="14"/>
      <c r="D30" s="17">
        <v>10802181</v>
      </c>
      <c r="E30" s="17">
        <v>11059388</v>
      </c>
    </row>
    <row r="31" spans="1:5" ht="15">
      <c r="A31" s="12" t="s">
        <v>394</v>
      </c>
      <c r="B31" s="14">
        <v>149</v>
      </c>
      <c r="C31" s="14"/>
      <c r="D31" s="17"/>
      <c r="E31" s="17"/>
    </row>
    <row r="32" spans="1:5" ht="15">
      <c r="A32" s="13" t="s">
        <v>395</v>
      </c>
      <c r="B32" s="11">
        <v>150</v>
      </c>
      <c r="C32" s="14"/>
      <c r="D32" s="16">
        <f>SUM(D33:D36)</f>
        <v>7982820387</v>
      </c>
      <c r="E32" s="16">
        <f>SUM(E33:E36)</f>
        <v>9148773590</v>
      </c>
    </row>
    <row r="33" spans="1:5" ht="15">
      <c r="A33" s="12" t="s">
        <v>396</v>
      </c>
      <c r="B33" s="14">
        <v>151</v>
      </c>
      <c r="C33" s="14"/>
      <c r="D33" s="17"/>
      <c r="E33" s="17"/>
    </row>
    <row r="34" spans="1:5" ht="15">
      <c r="A34" s="12" t="s">
        <v>397</v>
      </c>
      <c r="B34" s="14">
        <v>152</v>
      </c>
      <c r="C34" s="14"/>
      <c r="D34" s="17">
        <v>1716122417</v>
      </c>
      <c r="E34" s="17">
        <v>2029928480</v>
      </c>
    </row>
    <row r="35" spans="1:5" ht="15">
      <c r="A35" s="12" t="s">
        <v>398</v>
      </c>
      <c r="B35" s="14">
        <v>154</v>
      </c>
      <c r="C35" s="14"/>
      <c r="D35" s="17"/>
      <c r="E35" s="17">
        <v>92977140</v>
      </c>
    </row>
    <row r="36" spans="1:5" ht="15">
      <c r="A36" s="12" t="s">
        <v>399</v>
      </c>
      <c r="B36" s="14">
        <v>158</v>
      </c>
      <c r="C36" s="14"/>
      <c r="D36" s="17">
        <v>6266697970</v>
      </c>
      <c r="E36" s="17">
        <v>7025867970</v>
      </c>
    </row>
    <row r="37" spans="1:5" ht="15">
      <c r="A37" s="13" t="s">
        <v>400</v>
      </c>
      <c r="B37" s="11">
        <v>200</v>
      </c>
      <c r="C37" s="14"/>
      <c r="D37" s="15">
        <f>D38+D44+D55+D58+D63</f>
        <v>116892568147</v>
      </c>
      <c r="E37" s="15">
        <f>E38+E44+E55+E58+E63</f>
        <v>10092012815</v>
      </c>
    </row>
    <row r="38" spans="1:5" ht="15">
      <c r="A38" s="13" t="s">
        <v>401</v>
      </c>
      <c r="B38" s="11">
        <v>210</v>
      </c>
      <c r="C38" s="14"/>
      <c r="D38" s="15">
        <f>SUM(D39:D43)</f>
        <v>0</v>
      </c>
      <c r="E38" s="15">
        <f>SUM(E39:E43)</f>
        <v>0</v>
      </c>
    </row>
    <row r="39" spans="1:5" ht="15">
      <c r="A39" s="12" t="s">
        <v>402</v>
      </c>
      <c r="B39" s="14">
        <v>211</v>
      </c>
      <c r="C39" s="14"/>
      <c r="D39" s="17"/>
      <c r="E39" s="17"/>
    </row>
    <row r="40" spans="1:5" ht="15">
      <c r="A40" s="12" t="s">
        <v>403</v>
      </c>
      <c r="B40" s="14">
        <v>212</v>
      </c>
      <c r="C40" s="14"/>
      <c r="D40" s="17"/>
      <c r="E40" s="17"/>
    </row>
    <row r="41" spans="1:5" ht="15">
      <c r="A41" s="12" t="s">
        <v>404</v>
      </c>
      <c r="B41" s="14">
        <v>213</v>
      </c>
      <c r="C41" s="14" t="s">
        <v>405</v>
      </c>
      <c r="D41" s="17"/>
      <c r="E41" s="17"/>
    </row>
    <row r="42" spans="1:5" ht="15">
      <c r="A42" s="12" t="s">
        <v>406</v>
      </c>
      <c r="B42" s="14">
        <v>218</v>
      </c>
      <c r="C42" s="14" t="s">
        <v>407</v>
      </c>
      <c r="D42" s="17"/>
      <c r="E42" s="17"/>
    </row>
    <row r="43" spans="1:5" ht="15">
      <c r="A43" s="12" t="s">
        <v>408</v>
      </c>
      <c r="B43" s="14">
        <v>219</v>
      </c>
      <c r="C43" s="14"/>
      <c r="D43" s="17"/>
      <c r="E43" s="17"/>
    </row>
    <row r="44" spans="1:5" ht="15">
      <c r="A44" s="13" t="s">
        <v>409</v>
      </c>
      <c r="B44" s="11">
        <v>220</v>
      </c>
      <c r="C44" s="14"/>
      <c r="D44" s="16">
        <f>D45+D48+D51+D54</f>
        <v>116759906310</v>
      </c>
      <c r="E44" s="16">
        <f>E45+E48+E51+E54</f>
        <v>9938946285</v>
      </c>
    </row>
    <row r="45" spans="1:5" ht="15">
      <c r="A45" s="12" t="s">
        <v>410</v>
      </c>
      <c r="B45" s="14">
        <v>221</v>
      </c>
      <c r="C45" s="14" t="s">
        <v>411</v>
      </c>
      <c r="D45" s="17">
        <f>SUM(D46:D47)</f>
        <v>4420972702</v>
      </c>
      <c r="E45" s="17">
        <f>SUM(E46:E47)</f>
        <v>5353330623</v>
      </c>
    </row>
    <row r="46" spans="1:5" ht="15">
      <c r="A46" s="12" t="s">
        <v>412</v>
      </c>
      <c r="B46" s="14">
        <v>222</v>
      </c>
      <c r="C46" s="14"/>
      <c r="D46" s="17">
        <v>33314813213</v>
      </c>
      <c r="E46" s="17">
        <v>33845313199</v>
      </c>
    </row>
    <row r="47" spans="1:5" ht="15">
      <c r="A47" s="12" t="s">
        <v>413</v>
      </c>
      <c r="B47" s="14">
        <v>223</v>
      </c>
      <c r="C47" s="14"/>
      <c r="D47" s="17">
        <v>-28893840511</v>
      </c>
      <c r="E47" s="17">
        <v>-28491982576</v>
      </c>
    </row>
    <row r="48" spans="1:5" ht="15">
      <c r="A48" s="12" t="s">
        <v>414</v>
      </c>
      <c r="B48" s="14">
        <v>224</v>
      </c>
      <c r="C48" s="14" t="s">
        <v>415</v>
      </c>
      <c r="D48" s="17">
        <f>D49+D50</f>
        <v>0</v>
      </c>
      <c r="E48" s="17">
        <f>E49+E50</f>
        <v>0</v>
      </c>
    </row>
    <row r="49" spans="1:5" ht="15">
      <c r="A49" s="12" t="s">
        <v>412</v>
      </c>
      <c r="B49" s="14">
        <v>225</v>
      </c>
      <c r="C49" s="14"/>
      <c r="D49" s="17"/>
      <c r="E49" s="17"/>
    </row>
    <row r="50" spans="1:5" ht="15">
      <c r="A50" s="12" t="s">
        <v>413</v>
      </c>
      <c r="B50" s="14">
        <v>226</v>
      </c>
      <c r="C50" s="14"/>
      <c r="D50" s="17"/>
      <c r="E50" s="17"/>
    </row>
    <row r="51" spans="1:5" ht="15">
      <c r="A51" s="12" t="s">
        <v>416</v>
      </c>
      <c r="B51" s="14">
        <v>227</v>
      </c>
      <c r="C51" s="14" t="s">
        <v>417</v>
      </c>
      <c r="D51" s="17">
        <f>D52+D53</f>
        <v>10500000</v>
      </c>
      <c r="E51" s="17">
        <f>E52+E53</f>
        <v>31500000</v>
      </c>
    </row>
    <row r="52" spans="1:5" ht="15">
      <c r="A52" s="12" t="s">
        <v>412</v>
      </c>
      <c r="B52" s="14">
        <v>228</v>
      </c>
      <c r="C52" s="14"/>
      <c r="D52" s="17">
        <v>63000000</v>
      </c>
      <c r="E52" s="17">
        <v>92638622</v>
      </c>
    </row>
    <row r="53" spans="1:5" ht="15">
      <c r="A53" s="12" t="s">
        <v>413</v>
      </c>
      <c r="B53" s="14">
        <v>229</v>
      </c>
      <c r="C53" s="14"/>
      <c r="D53" s="17">
        <v>-52500000</v>
      </c>
      <c r="E53" s="17">
        <v>-61138622</v>
      </c>
    </row>
    <row r="54" spans="1:5" ht="15">
      <c r="A54" s="12" t="s">
        <v>418</v>
      </c>
      <c r="B54" s="14">
        <v>230</v>
      </c>
      <c r="C54" s="14" t="s">
        <v>419</v>
      </c>
      <c r="D54" s="17">
        <v>112328433608</v>
      </c>
      <c r="E54" s="17">
        <v>4554115662</v>
      </c>
    </row>
    <row r="55" spans="1:5" ht="15">
      <c r="A55" s="13" t="s">
        <v>420</v>
      </c>
      <c r="B55" s="11">
        <v>240</v>
      </c>
      <c r="C55" s="14" t="s">
        <v>421</v>
      </c>
      <c r="D55" s="17"/>
      <c r="E55" s="17"/>
    </row>
    <row r="56" spans="1:5" ht="15">
      <c r="A56" s="12" t="s">
        <v>422</v>
      </c>
      <c r="B56" s="14">
        <v>241</v>
      </c>
      <c r="C56" s="14"/>
      <c r="D56" s="17"/>
      <c r="E56" s="17"/>
    </row>
    <row r="57" spans="1:5" ht="15">
      <c r="A57" s="12" t="s">
        <v>423</v>
      </c>
      <c r="B57" s="14">
        <v>242</v>
      </c>
      <c r="C57" s="14"/>
      <c r="D57" s="17"/>
      <c r="E57" s="17"/>
    </row>
    <row r="58" spans="1:5" ht="15">
      <c r="A58" s="13" t="s">
        <v>424</v>
      </c>
      <c r="B58" s="11">
        <v>250</v>
      </c>
      <c r="C58" s="14"/>
      <c r="D58" s="16">
        <f>SUM(D59:D62)</f>
        <v>0</v>
      </c>
      <c r="E58" s="16">
        <f>SUM(E59:E62)</f>
        <v>0</v>
      </c>
    </row>
    <row r="59" spans="1:5" ht="15">
      <c r="A59" s="12" t="s">
        <v>425</v>
      </c>
      <c r="B59" s="14">
        <v>251</v>
      </c>
      <c r="C59" s="14"/>
      <c r="D59" s="17"/>
      <c r="E59" s="17"/>
    </row>
    <row r="60" spans="1:5" ht="15">
      <c r="A60" s="12" t="s">
        <v>426</v>
      </c>
      <c r="B60" s="14">
        <v>252</v>
      </c>
      <c r="C60" s="14"/>
      <c r="D60" s="17"/>
      <c r="E60" s="17"/>
    </row>
    <row r="61" spans="1:5" ht="15">
      <c r="A61" s="12" t="s">
        <v>427</v>
      </c>
      <c r="B61" s="14">
        <v>258</v>
      </c>
      <c r="C61" s="14" t="s">
        <v>428</v>
      </c>
      <c r="D61" s="17"/>
      <c r="E61" s="17"/>
    </row>
    <row r="62" spans="1:5" ht="15">
      <c r="A62" s="12" t="s">
        <v>429</v>
      </c>
      <c r="B62" s="14">
        <v>259</v>
      </c>
      <c r="C62" s="14"/>
      <c r="D62" s="17"/>
      <c r="E62" s="17"/>
    </row>
    <row r="63" spans="1:5" ht="15">
      <c r="A63" s="13" t="s">
        <v>430</v>
      </c>
      <c r="B63" s="11">
        <v>260</v>
      </c>
      <c r="C63" s="14"/>
      <c r="D63" s="16">
        <f>SUM(D64:D66)</f>
        <v>132661837</v>
      </c>
      <c r="E63" s="16">
        <f>SUM(E64:E66)</f>
        <v>153066530</v>
      </c>
    </row>
    <row r="64" spans="1:5" ht="15">
      <c r="A64" s="12" t="s">
        <v>431</v>
      </c>
      <c r="B64" s="14">
        <v>261</v>
      </c>
      <c r="C64" s="14" t="s">
        <v>432</v>
      </c>
      <c r="D64" s="17">
        <v>121007206</v>
      </c>
      <c r="E64" s="17">
        <v>153066530</v>
      </c>
    </row>
    <row r="65" spans="1:5" ht="15">
      <c r="A65" s="12" t="s">
        <v>433</v>
      </c>
      <c r="B65" s="14">
        <v>262</v>
      </c>
      <c r="C65" s="14" t="s">
        <v>434</v>
      </c>
      <c r="D65" s="17">
        <v>11654631</v>
      </c>
      <c r="E65" s="17"/>
    </row>
    <row r="66" spans="1:5" ht="15">
      <c r="A66" s="12" t="s">
        <v>435</v>
      </c>
      <c r="B66" s="14">
        <v>268</v>
      </c>
      <c r="C66" s="14"/>
      <c r="D66" s="17"/>
      <c r="E66" s="17"/>
    </row>
    <row r="67" spans="1:5" ht="15">
      <c r="A67" s="11" t="s">
        <v>436</v>
      </c>
      <c r="B67" s="11">
        <v>270</v>
      </c>
      <c r="C67" s="14"/>
      <c r="D67" s="15">
        <f>D15+D37</f>
        <v>301282628321</v>
      </c>
      <c r="E67" s="15">
        <f>E15+E37</f>
        <v>208589942163</v>
      </c>
    </row>
    <row r="68" spans="1:5" ht="15">
      <c r="A68" s="11"/>
      <c r="B68" s="11"/>
      <c r="C68" s="14"/>
      <c r="D68" s="17"/>
      <c r="E68" s="17"/>
    </row>
    <row r="69" spans="1:5" ht="15">
      <c r="A69" s="11" t="s">
        <v>437</v>
      </c>
      <c r="B69" s="12"/>
      <c r="C69" s="12"/>
      <c r="D69" s="17"/>
      <c r="E69" s="17"/>
    </row>
    <row r="70" spans="1:5" ht="15">
      <c r="A70" s="13" t="s">
        <v>438</v>
      </c>
      <c r="B70" s="11">
        <v>300</v>
      </c>
      <c r="C70" s="14"/>
      <c r="D70" s="15">
        <f>D71+D83</f>
        <v>139390700384</v>
      </c>
      <c r="E70" s="15">
        <f>E71+E83</f>
        <v>52916731943</v>
      </c>
    </row>
    <row r="71" spans="1:5" ht="15">
      <c r="A71" s="13" t="s">
        <v>439</v>
      </c>
      <c r="B71" s="11">
        <v>310</v>
      </c>
      <c r="C71" s="14"/>
      <c r="D71" s="16">
        <f>SUM(D72:D82)</f>
        <v>139390700384</v>
      </c>
      <c r="E71" s="16">
        <f>SUM(E72:E82)</f>
        <v>52890984172</v>
      </c>
    </row>
    <row r="72" spans="1:5" ht="15">
      <c r="A72" s="12" t="s">
        <v>440</v>
      </c>
      <c r="B72" s="14">
        <v>311</v>
      </c>
      <c r="C72" s="14" t="s">
        <v>441</v>
      </c>
      <c r="D72" s="17">
        <v>121111824658</v>
      </c>
      <c r="E72" s="17">
        <v>38183704832</v>
      </c>
    </row>
    <row r="73" spans="1:5" ht="15">
      <c r="A73" s="12" t="s">
        <v>442</v>
      </c>
      <c r="B73" s="14">
        <v>312</v>
      </c>
      <c r="C73" s="14"/>
      <c r="D73" s="17">
        <v>226264554</v>
      </c>
      <c r="E73" s="17">
        <v>923300002</v>
      </c>
    </row>
    <row r="74" spans="1:5" ht="15">
      <c r="A74" s="12" t="s">
        <v>443</v>
      </c>
      <c r="B74" s="14">
        <v>313</v>
      </c>
      <c r="C74" s="14"/>
      <c r="D74" s="17">
        <v>3368665734</v>
      </c>
      <c r="E74" s="17">
        <v>2790030982</v>
      </c>
    </row>
    <row r="75" spans="1:5" ht="15">
      <c r="A75" s="12" t="s">
        <v>444</v>
      </c>
      <c r="B75" s="14">
        <v>314</v>
      </c>
      <c r="C75" s="14" t="s">
        <v>445</v>
      </c>
      <c r="D75" s="17">
        <v>3641786196</v>
      </c>
      <c r="E75" s="17">
        <v>2741494379</v>
      </c>
    </row>
    <row r="76" spans="1:5" ht="15">
      <c r="A76" s="12" t="s">
        <v>446</v>
      </c>
      <c r="B76" s="14">
        <v>315</v>
      </c>
      <c r="C76" s="14"/>
      <c r="D76" s="17">
        <v>1600000000</v>
      </c>
      <c r="E76" s="17">
        <v>605175000</v>
      </c>
    </row>
    <row r="77" spans="1:5" ht="15">
      <c r="A77" s="12" t="s">
        <v>447</v>
      </c>
      <c r="B77" s="14">
        <v>316</v>
      </c>
      <c r="C77" s="14" t="s">
        <v>448</v>
      </c>
      <c r="D77" s="17">
        <v>219809861</v>
      </c>
      <c r="E77" s="17">
        <v>62623392</v>
      </c>
    </row>
    <row r="78" spans="1:5" ht="15">
      <c r="A78" s="12" t="s">
        <v>449</v>
      </c>
      <c r="B78" s="14">
        <v>317</v>
      </c>
      <c r="C78" s="14"/>
      <c r="D78" s="17"/>
      <c r="E78" s="17"/>
    </row>
    <row r="79" spans="1:5" ht="15">
      <c r="A79" s="12" t="s">
        <v>450</v>
      </c>
      <c r="B79" s="14">
        <v>318</v>
      </c>
      <c r="C79" s="14"/>
      <c r="D79" s="17"/>
      <c r="E79" s="17"/>
    </row>
    <row r="80" spans="1:5" ht="15">
      <c r="A80" s="12" t="s">
        <v>451</v>
      </c>
      <c r="B80" s="14">
        <v>319</v>
      </c>
      <c r="C80" s="14" t="s">
        <v>452</v>
      </c>
      <c r="D80" s="17">
        <v>8979659886</v>
      </c>
      <c r="E80" s="17">
        <v>7250974163</v>
      </c>
    </row>
    <row r="81" spans="1:5" ht="15">
      <c r="A81" s="12" t="s">
        <v>453</v>
      </c>
      <c r="B81" s="14">
        <v>320</v>
      </c>
      <c r="C81" s="14"/>
      <c r="D81" s="17"/>
      <c r="E81" s="17"/>
    </row>
    <row r="82" spans="1:5" ht="15">
      <c r="A82" s="12" t="s">
        <v>454</v>
      </c>
      <c r="B82" s="14">
        <v>323</v>
      </c>
      <c r="C82" s="14"/>
      <c r="D82" s="17">
        <v>242689495</v>
      </c>
      <c r="E82" s="17">
        <v>333681422</v>
      </c>
    </row>
    <row r="83" spans="1:5" ht="15">
      <c r="A83" s="12" t="s">
        <v>455</v>
      </c>
      <c r="B83" s="11">
        <v>330</v>
      </c>
      <c r="C83" s="14"/>
      <c r="D83" s="16">
        <f>SUM(D84:D92)</f>
        <v>0</v>
      </c>
      <c r="E83" s="16">
        <f>SUM(E84:E92)</f>
        <v>25747771</v>
      </c>
    </row>
    <row r="84" spans="1:5" ht="15">
      <c r="A84" s="12" t="s">
        <v>456</v>
      </c>
      <c r="B84" s="14">
        <v>331</v>
      </c>
      <c r="C84" s="14"/>
      <c r="D84" s="17"/>
      <c r="E84" s="17"/>
    </row>
    <row r="85" spans="1:5" ht="15">
      <c r="A85" s="12" t="s">
        <v>457</v>
      </c>
      <c r="B85" s="14">
        <v>332</v>
      </c>
      <c r="C85" s="14" t="s">
        <v>458</v>
      </c>
      <c r="D85" s="17"/>
      <c r="E85" s="17"/>
    </row>
    <row r="86" spans="1:5" ht="15">
      <c r="A86" s="12" t="s">
        <v>459</v>
      </c>
      <c r="B86" s="14">
        <v>333</v>
      </c>
      <c r="C86" s="14"/>
      <c r="D86" s="17"/>
      <c r="E86" s="17"/>
    </row>
    <row r="87" spans="1:5" ht="15">
      <c r="A87" s="12" t="s">
        <v>460</v>
      </c>
      <c r="B87" s="14">
        <v>334</v>
      </c>
      <c r="C87" s="14" t="s">
        <v>461</v>
      </c>
      <c r="D87" s="17"/>
      <c r="E87" s="17"/>
    </row>
    <row r="88" spans="1:5" ht="15">
      <c r="A88" s="12" t="s">
        <v>462</v>
      </c>
      <c r="B88" s="14">
        <v>335</v>
      </c>
      <c r="C88" s="14" t="s">
        <v>434</v>
      </c>
      <c r="D88" s="17"/>
      <c r="E88" s="17">
        <v>22537771</v>
      </c>
    </row>
    <row r="89" spans="1:5" ht="15">
      <c r="A89" s="12" t="s">
        <v>463</v>
      </c>
      <c r="B89" s="14">
        <v>336</v>
      </c>
      <c r="C89" s="14"/>
      <c r="D89" s="17"/>
      <c r="E89" s="17"/>
    </row>
    <row r="90" spans="1:5" ht="15">
      <c r="A90" s="12" t="s">
        <v>464</v>
      </c>
      <c r="B90" s="14">
        <v>337</v>
      </c>
      <c r="C90" s="14"/>
      <c r="D90" s="17"/>
      <c r="E90" s="17"/>
    </row>
    <row r="91" spans="1:5" ht="15">
      <c r="A91" s="12" t="s">
        <v>465</v>
      </c>
      <c r="B91" s="14">
        <v>338</v>
      </c>
      <c r="C91" s="14"/>
      <c r="D91" s="17"/>
      <c r="E91" s="17">
        <v>3210000</v>
      </c>
    </row>
    <row r="92" spans="1:5" ht="15">
      <c r="A92" s="12" t="s">
        <v>466</v>
      </c>
      <c r="B92" s="14">
        <v>339</v>
      </c>
      <c r="C92" s="14"/>
      <c r="D92" s="17"/>
      <c r="E92" s="17"/>
    </row>
    <row r="93" spans="1:5" ht="15">
      <c r="A93" s="13" t="s">
        <v>467</v>
      </c>
      <c r="B93" s="11">
        <v>400</v>
      </c>
      <c r="C93" s="14"/>
      <c r="D93" s="15">
        <f>D94+D107</f>
        <v>161891927937</v>
      </c>
      <c r="E93" s="15">
        <f>E94+E107</f>
        <v>155673210220</v>
      </c>
    </row>
    <row r="94" spans="1:5" ht="15">
      <c r="A94" s="13" t="s">
        <v>468</v>
      </c>
      <c r="B94" s="11">
        <v>410</v>
      </c>
      <c r="C94" s="14" t="s">
        <v>469</v>
      </c>
      <c r="D94" s="16">
        <f>SUM(D95:D106)</f>
        <v>161891927937</v>
      </c>
      <c r="E94" s="16">
        <f>SUM(E95:E106)</f>
        <v>155673210220</v>
      </c>
    </row>
    <row r="95" spans="1:5" ht="15">
      <c r="A95" s="12" t="s">
        <v>470</v>
      </c>
      <c r="B95" s="14">
        <v>411</v>
      </c>
      <c r="C95" s="14"/>
      <c r="D95" s="17">
        <v>82146920000</v>
      </c>
      <c r="E95" s="17">
        <v>82146920000</v>
      </c>
    </row>
    <row r="96" spans="1:5" ht="15">
      <c r="A96" s="12" t="s">
        <v>471</v>
      </c>
      <c r="B96" s="14">
        <v>412</v>
      </c>
      <c r="C96" s="14"/>
      <c r="D96" s="17">
        <v>32390192180</v>
      </c>
      <c r="E96" s="17">
        <v>32390192180</v>
      </c>
    </row>
    <row r="97" spans="1:5" ht="15">
      <c r="A97" s="12" t="s">
        <v>472</v>
      </c>
      <c r="B97" s="14">
        <v>413</v>
      </c>
      <c r="C97" s="14"/>
      <c r="D97" s="17"/>
      <c r="E97" s="17"/>
    </row>
    <row r="98" spans="1:5" ht="15">
      <c r="A98" s="12" t="s">
        <v>473</v>
      </c>
      <c r="B98" s="14">
        <v>414</v>
      </c>
      <c r="C98" s="14"/>
      <c r="D98" s="17">
        <v>-6465116864</v>
      </c>
      <c r="E98" s="17">
        <v>-6465116864</v>
      </c>
    </row>
    <row r="99" spans="1:5" ht="15">
      <c r="A99" s="12" t="s">
        <v>474</v>
      </c>
      <c r="B99" s="14">
        <v>415</v>
      </c>
      <c r="C99" s="14"/>
      <c r="D99" s="17"/>
      <c r="E99" s="17"/>
    </row>
    <row r="100" spans="1:5" ht="15">
      <c r="A100" s="12" t="s">
        <v>475</v>
      </c>
      <c r="B100" s="14">
        <v>416</v>
      </c>
      <c r="C100" s="14"/>
      <c r="D100" s="17"/>
      <c r="E100" s="17"/>
    </row>
    <row r="101" spans="1:5" ht="15">
      <c r="A101" s="12" t="s">
        <v>476</v>
      </c>
      <c r="B101" s="14">
        <v>417</v>
      </c>
      <c r="C101" s="14"/>
      <c r="D101" s="17">
        <v>21935221233</v>
      </c>
      <c r="E101" s="17">
        <v>19055768644</v>
      </c>
    </row>
    <row r="102" spans="1:5" ht="15">
      <c r="A102" s="12" t="s">
        <v>477</v>
      </c>
      <c r="B102" s="14">
        <v>418</v>
      </c>
      <c r="C102" s="14"/>
      <c r="D102" s="17">
        <v>8949013714</v>
      </c>
      <c r="E102" s="17">
        <v>7978092706</v>
      </c>
    </row>
    <row r="103" spans="1:5" ht="15">
      <c r="A103" s="12" t="s">
        <v>478</v>
      </c>
      <c r="B103" s="14">
        <v>419</v>
      </c>
      <c r="C103" s="14"/>
      <c r="D103" s="17"/>
      <c r="E103" s="17"/>
    </row>
    <row r="104" spans="1:5" ht="15">
      <c r="A104" s="12" t="s">
        <v>479</v>
      </c>
      <c r="B104" s="14">
        <v>420</v>
      </c>
      <c r="C104" s="14"/>
      <c r="D104" s="17">
        <v>13942855590</v>
      </c>
      <c r="E104" s="17">
        <v>11574511470</v>
      </c>
    </row>
    <row r="105" spans="1:5" ht="15">
      <c r="A105" s="12" t="s">
        <v>480</v>
      </c>
      <c r="B105" s="14">
        <v>421</v>
      </c>
      <c r="C105" s="14"/>
      <c r="D105" s="17">
        <v>8992842084</v>
      </c>
      <c r="E105" s="17">
        <v>8992842084</v>
      </c>
    </row>
    <row r="106" spans="1:5" ht="15">
      <c r="A106" s="12" t="s">
        <v>481</v>
      </c>
      <c r="B106" s="14">
        <v>422</v>
      </c>
      <c r="C106" s="14"/>
      <c r="D106" s="17"/>
      <c r="E106" s="17"/>
    </row>
    <row r="107" spans="1:5" ht="15">
      <c r="A107" s="13" t="s">
        <v>482</v>
      </c>
      <c r="B107" s="11">
        <v>430</v>
      </c>
      <c r="C107" s="14"/>
      <c r="D107" s="16">
        <f>SUM(D108:D109)</f>
        <v>0</v>
      </c>
      <c r="E107" s="16">
        <f>SUM(E108:E109)</f>
        <v>0</v>
      </c>
    </row>
    <row r="108" spans="1:5" ht="15">
      <c r="A108" s="12" t="s">
        <v>483</v>
      </c>
      <c r="B108" s="14">
        <v>432</v>
      </c>
      <c r="C108" s="14"/>
      <c r="D108" s="17"/>
      <c r="E108" s="17"/>
    </row>
    <row r="109" spans="1:5" ht="15">
      <c r="A109" s="12" t="s">
        <v>484</v>
      </c>
      <c r="B109" s="14">
        <v>433</v>
      </c>
      <c r="C109" s="14"/>
      <c r="D109" s="17"/>
      <c r="E109" s="17"/>
    </row>
    <row r="110" spans="1:5" ht="15">
      <c r="A110" s="18"/>
      <c r="B110" s="19"/>
      <c r="C110" s="19"/>
      <c r="D110" s="20"/>
      <c r="E110" s="20"/>
    </row>
    <row r="111" spans="1:5" ht="15">
      <c r="A111" s="21" t="s">
        <v>485</v>
      </c>
      <c r="B111" s="21">
        <v>440</v>
      </c>
      <c r="C111" s="22"/>
      <c r="D111" s="23">
        <f>D70+D93</f>
        <v>301282628321</v>
      </c>
      <c r="E111" s="23">
        <f>E70+E93</f>
        <v>208589942163</v>
      </c>
    </row>
    <row r="112" spans="1:5" ht="15">
      <c r="A112" s="24"/>
    </row>
    <row r="113" spans="1:5" ht="15">
      <c r="A113" s="24"/>
      <c r="D113" s="25">
        <f>D111-D67</f>
        <v>0</v>
      </c>
    </row>
    <row r="114" spans="1:5" ht="15">
      <c r="A114" s="24"/>
    </row>
    <row r="115" spans="1:5" ht="15.75">
      <c r="A115" s="135" t="s">
        <v>486</v>
      </c>
      <c r="B115" s="135"/>
      <c r="C115" s="135"/>
      <c r="D115" s="135"/>
      <c r="E115" s="135"/>
    </row>
    <row r="116" spans="1:5" ht="15">
      <c r="A116" s="24"/>
    </row>
    <row r="117" spans="1:5" ht="14.25">
      <c r="A117" s="26" t="s">
        <v>487</v>
      </c>
      <c r="B117" s="131" t="s">
        <v>488</v>
      </c>
      <c r="C117" s="132"/>
      <c r="D117" s="26" t="s">
        <v>489</v>
      </c>
      <c r="E117" s="26" t="s">
        <v>373</v>
      </c>
    </row>
    <row r="118" spans="1:5" ht="15">
      <c r="A118" s="27" t="s">
        <v>490</v>
      </c>
      <c r="B118" s="28">
        <v>2</v>
      </c>
      <c r="C118" s="29">
        <v>4</v>
      </c>
      <c r="D118" s="30"/>
      <c r="E118" s="30"/>
    </row>
    <row r="119" spans="1:5" ht="15">
      <c r="A119" s="12" t="s">
        <v>491</v>
      </c>
      <c r="B119" s="31"/>
      <c r="C119" s="32"/>
      <c r="D119" s="33"/>
      <c r="E119" s="33"/>
    </row>
    <row r="120" spans="1:5" ht="15">
      <c r="A120" s="12" t="s">
        <v>492</v>
      </c>
      <c r="B120" s="31"/>
      <c r="C120" s="32"/>
      <c r="D120" s="33"/>
      <c r="E120" s="33"/>
    </row>
    <row r="121" spans="1:5" ht="15">
      <c r="A121" s="12" t="s">
        <v>493</v>
      </c>
      <c r="B121" s="31"/>
      <c r="C121" s="32"/>
      <c r="D121" s="17">
        <v>1360173690</v>
      </c>
      <c r="E121" s="17">
        <v>1360173690</v>
      </c>
    </row>
    <row r="122" spans="1:5" ht="15">
      <c r="A122" s="12" t="s">
        <v>494</v>
      </c>
      <c r="B122" s="31"/>
      <c r="C122" s="32"/>
      <c r="D122" s="33"/>
      <c r="E122" s="33"/>
    </row>
    <row r="123" spans="1:5" ht="15">
      <c r="A123" s="12" t="s">
        <v>495</v>
      </c>
      <c r="B123" s="31"/>
      <c r="C123" s="32"/>
      <c r="D123" s="34">
        <v>296074.31</v>
      </c>
      <c r="E123" s="34">
        <v>108902.02</v>
      </c>
    </row>
    <row r="124" spans="1:5" ht="15">
      <c r="A124" s="12" t="s">
        <v>496</v>
      </c>
      <c r="B124" s="31"/>
      <c r="C124" s="32"/>
      <c r="D124" s="34">
        <v>450.07</v>
      </c>
      <c r="E124" s="34">
        <v>5053.3900000000003</v>
      </c>
    </row>
    <row r="125" spans="1:5" ht="15">
      <c r="A125" s="12" t="s">
        <v>497</v>
      </c>
      <c r="B125" s="31"/>
      <c r="C125" s="32"/>
      <c r="D125" s="33"/>
      <c r="E125" s="33"/>
    </row>
    <row r="126" spans="1:5" ht="15">
      <c r="A126" s="35"/>
      <c r="B126" s="36"/>
      <c r="C126" s="37"/>
      <c r="D126" s="38"/>
      <c r="E126" s="38"/>
    </row>
    <row r="127" spans="1:5" ht="15">
      <c r="A127" s="24"/>
    </row>
    <row r="128" spans="1:5" ht="15">
      <c r="A128" s="24"/>
      <c r="D128" s="24" t="s">
        <v>317</v>
      </c>
    </row>
    <row r="129" spans="1:4" ht="14.25">
      <c r="A129" s="39" t="s">
        <v>498</v>
      </c>
      <c r="D129" s="40" t="s">
        <v>499</v>
      </c>
    </row>
    <row r="130" spans="1:4" ht="15">
      <c r="A130" s="24"/>
    </row>
    <row r="131" spans="1:4" ht="15">
      <c r="A131" s="24"/>
    </row>
  </sheetData>
  <mergeCells count="5">
    <mergeCell ref="B117:C117"/>
    <mergeCell ref="A6:E6"/>
    <mergeCell ref="A7:E7"/>
    <mergeCell ref="A8:E8"/>
    <mergeCell ref="A115:E115"/>
  </mergeCells>
  <phoneticPr fontId="0" type="noConversion"/>
  <pageMargins left="0.75" right="0" top="0.25" bottom="0.75" header="0.5" footer="0.5"/>
  <pageSetup paperSize="9" orientation="landscape" horizontalDpi="4294967293" verticalDpi="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dimension ref="A1:G175"/>
  <sheetViews>
    <sheetView workbookViewId="0">
      <selection activeCell="F31" sqref="F31"/>
    </sheetView>
  </sheetViews>
  <sheetFormatPr defaultColWidth="9.140625" defaultRowHeight="12.75"/>
  <cols>
    <col min="1" max="1" width="47.42578125" style="2" customWidth="1"/>
    <col min="2" max="2" width="7.28515625" style="2" customWidth="1"/>
    <col min="3" max="3" width="9.140625" style="2"/>
    <col min="4" max="7" width="18.7109375" style="2" customWidth="1"/>
    <col min="8" max="16384" width="9.140625" style="2"/>
  </cols>
  <sheetData>
    <row r="1" spans="1:7" ht="15.75">
      <c r="A1" s="1" t="s">
        <v>359</v>
      </c>
      <c r="D1" s="41"/>
      <c r="F1" s="1" t="s">
        <v>500</v>
      </c>
    </row>
    <row r="2" spans="1:7">
      <c r="A2" s="1" t="s">
        <v>361</v>
      </c>
      <c r="F2" s="2" t="s">
        <v>362</v>
      </c>
    </row>
    <row r="3" spans="1:7">
      <c r="A3" s="1" t="s">
        <v>501</v>
      </c>
      <c r="F3" s="2" t="s">
        <v>502</v>
      </c>
    </row>
    <row r="5" spans="1:7" ht="18.75">
      <c r="A5" s="133" t="s">
        <v>503</v>
      </c>
      <c r="B5" s="133"/>
      <c r="C5" s="133"/>
      <c r="D5" s="133"/>
      <c r="E5" s="133"/>
      <c r="F5" s="133"/>
      <c r="G5" s="133"/>
    </row>
    <row r="6" spans="1:7" ht="15.75">
      <c r="A6" s="139" t="s">
        <v>318</v>
      </c>
      <c r="B6" s="139"/>
      <c r="C6" s="139"/>
      <c r="D6" s="139"/>
      <c r="E6" s="139"/>
      <c r="F6" s="139"/>
      <c r="G6" s="139"/>
    </row>
    <row r="7" spans="1:7">
      <c r="F7" s="4" t="s">
        <v>367</v>
      </c>
    </row>
    <row r="8" spans="1:7" ht="15">
      <c r="A8" s="42"/>
      <c r="B8" s="43" t="s">
        <v>504</v>
      </c>
      <c r="C8" s="43" t="s">
        <v>368</v>
      </c>
      <c r="D8" s="140" t="s">
        <v>319</v>
      </c>
      <c r="E8" s="141"/>
      <c r="F8" s="140" t="s">
        <v>505</v>
      </c>
      <c r="G8" s="141"/>
    </row>
    <row r="9" spans="1:7" ht="15">
      <c r="A9" s="45" t="s">
        <v>487</v>
      </c>
      <c r="B9" s="46" t="s">
        <v>506</v>
      </c>
      <c r="C9" s="46" t="s">
        <v>371</v>
      </c>
      <c r="D9" s="47"/>
      <c r="E9" s="48"/>
      <c r="F9" s="136" t="s">
        <v>507</v>
      </c>
      <c r="G9" s="137"/>
    </row>
    <row r="10" spans="1:7" ht="15">
      <c r="A10" s="50"/>
      <c r="B10" s="51"/>
      <c r="C10" s="51"/>
      <c r="D10" s="52" t="s">
        <v>508</v>
      </c>
      <c r="E10" s="52" t="s">
        <v>509</v>
      </c>
      <c r="F10" s="52" t="s">
        <v>508</v>
      </c>
      <c r="G10" s="52" t="s">
        <v>509</v>
      </c>
    </row>
    <row r="11" spans="1:7" ht="15">
      <c r="A11" s="52">
        <v>1</v>
      </c>
      <c r="B11" s="52">
        <v>2</v>
      </c>
      <c r="C11" s="52">
        <v>3</v>
      </c>
      <c r="D11" s="52">
        <v>4</v>
      </c>
      <c r="E11" s="52">
        <v>5</v>
      </c>
      <c r="F11" s="52">
        <v>6</v>
      </c>
      <c r="G11" s="52">
        <v>7</v>
      </c>
    </row>
    <row r="12" spans="1:7" ht="15">
      <c r="A12" s="27" t="s">
        <v>510</v>
      </c>
      <c r="B12" s="53">
        <v>1</v>
      </c>
      <c r="C12" s="53" t="s">
        <v>511</v>
      </c>
      <c r="D12" s="54">
        <v>102802096218</v>
      </c>
      <c r="E12" s="54">
        <v>214863201753</v>
      </c>
      <c r="F12" s="54">
        <v>512397790578</v>
      </c>
      <c r="G12" s="54">
        <v>403349172689</v>
      </c>
    </row>
    <row r="13" spans="1:7" ht="15">
      <c r="A13" s="12" t="s">
        <v>512</v>
      </c>
      <c r="B13" s="14">
        <v>2</v>
      </c>
      <c r="C13" s="14"/>
      <c r="D13" s="17"/>
      <c r="E13" s="17"/>
      <c r="F13" s="17"/>
      <c r="G13" s="17"/>
    </row>
    <row r="14" spans="1:7" ht="15">
      <c r="A14" s="12" t="s">
        <v>513</v>
      </c>
      <c r="B14" s="14">
        <v>10</v>
      </c>
      <c r="C14" s="14"/>
      <c r="D14" s="17">
        <f>D12-D13</f>
        <v>102802096218</v>
      </c>
      <c r="E14" s="17">
        <f>E12-E13</f>
        <v>214863201753</v>
      </c>
      <c r="F14" s="17">
        <f>F12-F13</f>
        <v>512397790578</v>
      </c>
      <c r="G14" s="17">
        <f>G12-G13</f>
        <v>403349172689</v>
      </c>
    </row>
    <row r="15" spans="1:7" ht="15">
      <c r="A15" s="12" t="s">
        <v>514</v>
      </c>
      <c r="B15" s="14"/>
      <c r="C15" s="14"/>
      <c r="D15" s="17"/>
      <c r="E15" s="17"/>
      <c r="F15" s="17"/>
      <c r="G15" s="17"/>
    </row>
    <row r="16" spans="1:7" ht="15">
      <c r="A16" s="12" t="s">
        <v>515</v>
      </c>
      <c r="B16" s="14">
        <v>11</v>
      </c>
      <c r="C16" s="14" t="s">
        <v>516</v>
      </c>
      <c r="D16" s="17">
        <v>96414988086</v>
      </c>
      <c r="E16" s="17">
        <v>205741047238</v>
      </c>
      <c r="F16" s="17">
        <v>482495867458</v>
      </c>
      <c r="G16" s="17">
        <v>377194975101</v>
      </c>
    </row>
    <row r="17" spans="1:7" ht="15">
      <c r="A17" s="12" t="s">
        <v>517</v>
      </c>
      <c r="B17" s="14">
        <v>20</v>
      </c>
      <c r="C17" s="14"/>
      <c r="D17" s="17">
        <f>D14-D16</f>
        <v>6387108132</v>
      </c>
      <c r="E17" s="17">
        <f>E14-E16</f>
        <v>9122154515</v>
      </c>
      <c r="F17" s="17">
        <f>F14-F16</f>
        <v>29901923120</v>
      </c>
      <c r="G17" s="17">
        <f>G14-G16</f>
        <v>26154197588</v>
      </c>
    </row>
    <row r="18" spans="1:7" ht="15">
      <c r="A18" s="12" t="s">
        <v>518</v>
      </c>
      <c r="B18" s="14"/>
      <c r="C18" s="14"/>
      <c r="D18" s="17"/>
      <c r="E18" s="17"/>
      <c r="F18" s="17"/>
      <c r="G18" s="17"/>
    </row>
    <row r="19" spans="1:7" ht="15">
      <c r="A19" s="12" t="s">
        <v>519</v>
      </c>
      <c r="B19" s="14">
        <v>21</v>
      </c>
      <c r="C19" s="14" t="s">
        <v>520</v>
      </c>
      <c r="D19" s="17">
        <v>4923811103</v>
      </c>
      <c r="E19" s="17">
        <v>8911196147</v>
      </c>
      <c r="F19" s="17">
        <v>19046123737</v>
      </c>
      <c r="G19" s="17">
        <v>22365660407</v>
      </c>
    </row>
    <row r="20" spans="1:7" ht="15">
      <c r="A20" s="12" t="s">
        <v>521</v>
      </c>
      <c r="B20" s="14">
        <v>22</v>
      </c>
      <c r="C20" s="14" t="s">
        <v>522</v>
      </c>
      <c r="D20" s="17">
        <v>1439287445</v>
      </c>
      <c r="E20" s="17">
        <v>873812615</v>
      </c>
      <c r="F20" s="17">
        <v>4940663131</v>
      </c>
      <c r="G20" s="17">
        <v>4064367614</v>
      </c>
    </row>
    <row r="21" spans="1:7" ht="15">
      <c r="A21" s="12" t="s">
        <v>523</v>
      </c>
      <c r="B21" s="14">
        <v>23</v>
      </c>
      <c r="C21" s="14"/>
      <c r="D21" s="17">
        <v>1477554111</v>
      </c>
      <c r="E21" s="17">
        <v>992148094</v>
      </c>
      <c r="F21" s="17">
        <v>4407539512</v>
      </c>
      <c r="G21" s="17">
        <v>3071220091</v>
      </c>
    </row>
    <row r="22" spans="1:7" ht="15">
      <c r="A22" s="12" t="s">
        <v>524</v>
      </c>
      <c r="B22" s="14">
        <v>24</v>
      </c>
      <c r="C22" s="14"/>
      <c r="D22" s="17">
        <v>3776690109</v>
      </c>
      <c r="E22" s="17">
        <v>3487178376</v>
      </c>
      <c r="F22" s="17">
        <v>12443251605</v>
      </c>
      <c r="G22" s="17">
        <v>9989671107</v>
      </c>
    </row>
    <row r="23" spans="1:7" ht="15">
      <c r="A23" s="12" t="s">
        <v>525</v>
      </c>
      <c r="B23" s="14">
        <v>25</v>
      </c>
      <c r="C23" s="14"/>
      <c r="D23" s="17">
        <v>2488638499</v>
      </c>
      <c r="E23" s="17">
        <v>2076759599</v>
      </c>
      <c r="F23" s="17">
        <v>6486323287</v>
      </c>
      <c r="G23" s="17">
        <v>6189068858</v>
      </c>
    </row>
    <row r="24" spans="1:7" ht="15">
      <c r="A24" s="12" t="s">
        <v>526</v>
      </c>
      <c r="B24" s="14">
        <v>30</v>
      </c>
      <c r="C24" s="14"/>
      <c r="D24" s="17">
        <f>D17+D19-D20-D22-D23</f>
        <v>3606303182</v>
      </c>
      <c r="E24" s="17">
        <f>E17+E19-E20-E22-E23</f>
        <v>11595600072</v>
      </c>
      <c r="F24" s="17">
        <f>F17+F19-F20-F22-F23</f>
        <v>25077808834</v>
      </c>
      <c r="G24" s="17">
        <f>G17+G19-G20-G22-G23</f>
        <v>28276750416</v>
      </c>
    </row>
    <row r="25" spans="1:7" ht="15">
      <c r="A25" s="12" t="s">
        <v>527</v>
      </c>
      <c r="B25" s="14"/>
      <c r="C25" s="14"/>
      <c r="D25" s="17"/>
      <c r="E25" s="17"/>
      <c r="F25" s="17"/>
      <c r="G25" s="17"/>
    </row>
    <row r="26" spans="1:7" ht="15">
      <c r="A26" s="12" t="s">
        <v>528</v>
      </c>
      <c r="B26" s="14">
        <v>31</v>
      </c>
      <c r="C26" s="14"/>
      <c r="D26" s="17">
        <v>2116286903</v>
      </c>
      <c r="E26" s="17">
        <v>21613429</v>
      </c>
      <c r="F26" s="17">
        <v>2417632368</v>
      </c>
      <c r="G26" s="17">
        <v>217823202</v>
      </c>
    </row>
    <row r="27" spans="1:7" ht="15">
      <c r="A27" s="12" t="s">
        <v>529</v>
      </c>
      <c r="B27" s="14">
        <v>32</v>
      </c>
      <c r="C27" s="14"/>
      <c r="D27" s="17">
        <v>112538</v>
      </c>
      <c r="E27" s="17">
        <v>3161609536</v>
      </c>
      <c r="F27" s="17">
        <v>124364</v>
      </c>
      <c r="G27" s="17">
        <v>3161651885</v>
      </c>
    </row>
    <row r="28" spans="1:7" ht="15">
      <c r="A28" s="12" t="s">
        <v>530</v>
      </c>
      <c r="B28" s="14">
        <v>40</v>
      </c>
      <c r="C28" s="14"/>
      <c r="D28" s="17">
        <f>D26-D27</f>
        <v>2116174365</v>
      </c>
      <c r="E28" s="17">
        <f>E26-E27</f>
        <v>-3139996107</v>
      </c>
      <c r="F28" s="17">
        <f>F26-F27</f>
        <v>2417508004</v>
      </c>
      <c r="G28" s="17">
        <f>G26-G27</f>
        <v>-2943828683</v>
      </c>
    </row>
    <row r="29" spans="1:7" ht="15">
      <c r="A29" s="12" t="s">
        <v>531</v>
      </c>
      <c r="B29" s="14">
        <v>50</v>
      </c>
      <c r="C29" s="14"/>
      <c r="D29" s="17">
        <f>D24+D28</f>
        <v>5722477547</v>
      </c>
      <c r="E29" s="17">
        <f>E24+E28</f>
        <v>8455603965</v>
      </c>
      <c r="F29" s="17">
        <f>F24+F28</f>
        <v>27495316838</v>
      </c>
      <c r="G29" s="17">
        <f>G24+G28</f>
        <v>25332921733</v>
      </c>
    </row>
    <row r="30" spans="1:7" ht="15">
      <c r="A30" s="12" t="s">
        <v>532</v>
      </c>
      <c r="B30" s="14">
        <v>51</v>
      </c>
      <c r="C30" s="14" t="s">
        <v>533</v>
      </c>
      <c r="D30" s="17">
        <v>1500526631</v>
      </c>
      <c r="E30" s="17">
        <v>2071809188</v>
      </c>
      <c r="F30" s="17">
        <v>6969386591</v>
      </c>
      <c r="G30" s="17">
        <v>5824350492</v>
      </c>
    </row>
    <row r="31" spans="1:7" ht="15">
      <c r="A31" s="12" t="s">
        <v>534</v>
      </c>
      <c r="B31" s="14">
        <v>52</v>
      </c>
      <c r="C31" s="14" t="s">
        <v>533</v>
      </c>
      <c r="D31" s="17">
        <v>-21222363</v>
      </c>
      <c r="E31" s="17">
        <v>22537771</v>
      </c>
      <c r="F31" s="17"/>
      <c r="G31" s="17">
        <v>22537771</v>
      </c>
    </row>
    <row r="32" spans="1:7" ht="15">
      <c r="A32" s="12" t="s">
        <v>535</v>
      </c>
      <c r="B32" s="14">
        <v>60</v>
      </c>
      <c r="C32" s="14"/>
      <c r="D32" s="17">
        <f>D29-D30-D31</f>
        <v>4243173279</v>
      </c>
      <c r="E32" s="17">
        <f>E29-E30-E31</f>
        <v>6361257006</v>
      </c>
      <c r="F32" s="17">
        <f>F29-F30-F31</f>
        <v>20525930247</v>
      </c>
      <c r="G32" s="17">
        <f>G29-G30-G31</f>
        <v>19486033470</v>
      </c>
    </row>
    <row r="33" spans="1:7" ht="15">
      <c r="A33" s="12" t="s">
        <v>536</v>
      </c>
      <c r="B33" s="14"/>
      <c r="C33" s="14"/>
      <c r="D33" s="17"/>
      <c r="E33" s="17"/>
      <c r="F33" s="17"/>
      <c r="G33" s="17"/>
    </row>
    <row r="34" spans="1:7" ht="15">
      <c r="A34" s="35" t="s">
        <v>537</v>
      </c>
      <c r="B34" s="22">
        <v>70</v>
      </c>
      <c r="C34" s="22"/>
      <c r="D34" s="55">
        <f>D32/(8214692-303170)</f>
        <v>536.32831697870529</v>
      </c>
      <c r="E34" s="55">
        <f>E32/(8214692-303170)</f>
        <v>804.04971458083537</v>
      </c>
      <c r="F34" s="55">
        <f>F32/(8214692-303170)</f>
        <v>2594.4350842985709</v>
      </c>
      <c r="G34" s="55">
        <f>G32/(8214692-301548)</f>
        <v>2462.4894315078809</v>
      </c>
    </row>
    <row r="35" spans="1:7" ht="15">
      <c r="A35" s="24"/>
      <c r="B35" s="24"/>
      <c r="C35" s="24"/>
      <c r="D35" s="24"/>
      <c r="E35" s="56" t="s">
        <v>320</v>
      </c>
      <c r="F35" s="24"/>
      <c r="G35" s="24"/>
    </row>
    <row r="36" spans="1:7" ht="15">
      <c r="A36" s="39" t="s">
        <v>538</v>
      </c>
      <c r="B36" s="39" t="s">
        <v>539</v>
      </c>
      <c r="C36" s="24"/>
      <c r="D36" s="24"/>
      <c r="E36" s="138" t="s">
        <v>499</v>
      </c>
      <c r="F36" s="138"/>
      <c r="G36" s="24"/>
    </row>
    <row r="37" spans="1:7" ht="15">
      <c r="A37" s="39"/>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mergeCells count="6">
    <mergeCell ref="F9:G9"/>
    <mergeCell ref="E36:F36"/>
    <mergeCell ref="A5:G5"/>
    <mergeCell ref="A6:G6"/>
    <mergeCell ref="D8:E8"/>
    <mergeCell ref="F8:G8"/>
  </mergeCells>
  <phoneticPr fontId="0" type="noConversion"/>
  <pageMargins left="0.5" right="0" top="0.25" bottom="0.5" header="0.5" footer="0.5"/>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E71"/>
  <sheetViews>
    <sheetView workbookViewId="0">
      <selection activeCell="D30" sqref="D30"/>
    </sheetView>
  </sheetViews>
  <sheetFormatPr defaultColWidth="9.140625" defaultRowHeight="12.75"/>
  <cols>
    <col min="1" max="1" width="67.85546875" style="2" customWidth="1"/>
    <col min="2" max="3" width="9.140625" style="2"/>
    <col min="4" max="5" width="22.7109375" style="2" customWidth="1"/>
    <col min="6" max="16384" width="9.140625" style="2"/>
  </cols>
  <sheetData>
    <row r="1" spans="1:5">
      <c r="A1" s="1" t="s">
        <v>540</v>
      </c>
      <c r="D1" s="3" t="s">
        <v>541</v>
      </c>
    </row>
    <row r="2" spans="1:5">
      <c r="A2" s="1" t="s">
        <v>542</v>
      </c>
      <c r="D2" s="2" t="s">
        <v>362</v>
      </c>
    </row>
    <row r="3" spans="1:5">
      <c r="A3" s="1" t="s">
        <v>543</v>
      </c>
      <c r="D3" s="2" t="s">
        <v>544</v>
      </c>
    </row>
    <row r="5" spans="1:5" ht="18.75">
      <c r="A5" s="133" t="s">
        <v>545</v>
      </c>
      <c r="B5" s="133"/>
      <c r="C5" s="133"/>
      <c r="D5" s="133"/>
      <c r="E5" s="133"/>
    </row>
    <row r="6" spans="1:5" ht="15">
      <c r="A6" s="142" t="s">
        <v>546</v>
      </c>
      <c r="B6" s="142"/>
      <c r="C6" s="142"/>
      <c r="D6" s="142"/>
      <c r="E6" s="142"/>
    </row>
    <row r="7" spans="1:5" ht="15.75">
      <c r="A7" s="135" t="s">
        <v>315</v>
      </c>
      <c r="B7" s="135"/>
      <c r="C7" s="135"/>
      <c r="D7" s="135"/>
      <c r="E7" s="135"/>
    </row>
    <row r="8" spans="1:5">
      <c r="D8" s="4" t="s">
        <v>367</v>
      </c>
    </row>
    <row r="9" spans="1:5" ht="15">
      <c r="A9" s="58"/>
      <c r="B9" s="43" t="s">
        <v>504</v>
      </c>
      <c r="C9" s="43" t="s">
        <v>547</v>
      </c>
      <c r="D9" s="131" t="s">
        <v>548</v>
      </c>
      <c r="E9" s="132"/>
    </row>
    <row r="10" spans="1:5" ht="15">
      <c r="A10" s="59" t="s">
        <v>487</v>
      </c>
      <c r="B10" s="51" t="s">
        <v>506</v>
      </c>
      <c r="C10" s="51" t="s">
        <v>371</v>
      </c>
      <c r="D10" s="52" t="s">
        <v>508</v>
      </c>
      <c r="E10" s="52" t="s">
        <v>509</v>
      </c>
    </row>
    <row r="11" spans="1:5">
      <c r="A11" s="9">
        <v>1</v>
      </c>
      <c r="B11" s="9">
        <v>2</v>
      </c>
      <c r="C11" s="9">
        <v>3</v>
      </c>
      <c r="D11" s="9">
        <v>4</v>
      </c>
      <c r="E11" s="9">
        <v>5</v>
      </c>
    </row>
    <row r="12" spans="1:5">
      <c r="A12" s="30"/>
      <c r="B12" s="30"/>
      <c r="C12" s="30"/>
      <c r="D12" s="30"/>
      <c r="E12" s="30"/>
    </row>
    <row r="13" spans="1:5" ht="14.25">
      <c r="A13" s="13" t="s">
        <v>549</v>
      </c>
      <c r="B13" s="33"/>
      <c r="C13" s="33"/>
      <c r="D13" s="60"/>
      <c r="E13" s="60"/>
    </row>
    <row r="14" spans="1:5" ht="15">
      <c r="A14" s="61" t="s">
        <v>550</v>
      </c>
      <c r="B14" s="62" t="s">
        <v>551</v>
      </c>
      <c r="C14" s="12"/>
      <c r="D14" s="17">
        <v>27495316838</v>
      </c>
      <c r="E14" s="17">
        <v>25332921733</v>
      </c>
    </row>
    <row r="15" spans="1:5" ht="15">
      <c r="A15" s="61" t="s">
        <v>552</v>
      </c>
      <c r="B15" s="14"/>
      <c r="C15" s="12"/>
      <c r="D15" s="63">
        <f>SUM(D16:D20)</f>
        <v>-9405544687</v>
      </c>
      <c r="E15" s="63">
        <f>SUM(E16:E20)</f>
        <v>-14493047305</v>
      </c>
    </row>
    <row r="16" spans="1:5" ht="15">
      <c r="A16" s="12" t="s">
        <v>553</v>
      </c>
      <c r="B16" s="62" t="s">
        <v>554</v>
      </c>
      <c r="C16" s="12"/>
      <c r="D16" s="17">
        <v>921118845</v>
      </c>
      <c r="E16" s="17">
        <v>1094141411</v>
      </c>
    </row>
    <row r="17" spans="1:5" ht="15">
      <c r="A17" s="12" t="s">
        <v>555</v>
      </c>
      <c r="B17" s="62" t="s">
        <v>556</v>
      </c>
      <c r="C17" s="12"/>
      <c r="D17" s="17">
        <v>-401416842</v>
      </c>
      <c r="E17" s="17">
        <v>-213444844</v>
      </c>
    </row>
    <row r="18" spans="1:5" ht="15">
      <c r="A18" s="12" t="s">
        <v>557</v>
      </c>
      <c r="B18" s="62" t="s">
        <v>558</v>
      </c>
      <c r="C18" s="12"/>
      <c r="D18" s="64">
        <v>46618524</v>
      </c>
      <c r="E18" s="17">
        <v>-110079025</v>
      </c>
    </row>
    <row r="19" spans="1:5" ht="15">
      <c r="A19" s="12" t="s">
        <v>559</v>
      </c>
      <c r="B19" s="62" t="s">
        <v>560</v>
      </c>
      <c r="C19" s="12"/>
      <c r="D19" s="17">
        <v>-14379404726</v>
      </c>
      <c r="E19" s="17">
        <v>-18334884938</v>
      </c>
    </row>
    <row r="20" spans="1:5" ht="15">
      <c r="A20" s="12" t="s">
        <v>561</v>
      </c>
      <c r="B20" s="62" t="s">
        <v>562</v>
      </c>
      <c r="C20" s="12"/>
      <c r="D20" s="17">
        <v>4407539512</v>
      </c>
      <c r="E20" s="17">
        <v>3071220091</v>
      </c>
    </row>
    <row r="21" spans="1:5" ht="15">
      <c r="A21" s="61" t="s">
        <v>563</v>
      </c>
      <c r="B21" s="62" t="s">
        <v>564</v>
      </c>
      <c r="C21" s="12"/>
      <c r="D21" s="17">
        <f>D14+D15</f>
        <v>18089772151</v>
      </c>
      <c r="E21" s="17">
        <f>E14+E15</f>
        <v>10839874428</v>
      </c>
    </row>
    <row r="22" spans="1:5" ht="15">
      <c r="A22" s="12" t="s">
        <v>565</v>
      </c>
      <c r="B22" s="62" t="s">
        <v>566</v>
      </c>
      <c r="C22" s="12"/>
      <c r="D22" s="17">
        <v>-30137260009</v>
      </c>
      <c r="E22" s="17">
        <v>25806625404</v>
      </c>
    </row>
    <row r="23" spans="1:5" ht="15">
      <c r="A23" s="12" t="s">
        <v>567</v>
      </c>
      <c r="B23" s="14">
        <v>10</v>
      </c>
      <c r="C23" s="12"/>
      <c r="D23" s="17">
        <v>257207</v>
      </c>
      <c r="E23" s="17">
        <v>-6195174</v>
      </c>
    </row>
    <row r="24" spans="1:5" ht="15">
      <c r="A24" s="12" t="s">
        <v>568</v>
      </c>
      <c r="B24" s="62" t="s">
        <v>569</v>
      </c>
      <c r="C24" s="12"/>
      <c r="D24" s="17">
        <v>2761044497</v>
      </c>
      <c r="E24" s="17">
        <v>-6097510264</v>
      </c>
    </row>
    <row r="25" spans="1:5" ht="15">
      <c r="A25" s="12" t="s">
        <v>570</v>
      </c>
      <c r="B25" s="14"/>
      <c r="C25" s="12"/>
      <c r="D25" s="17"/>
      <c r="E25" s="17"/>
    </row>
    <row r="26" spans="1:5" ht="15">
      <c r="A26" s="12" t="s">
        <v>571</v>
      </c>
      <c r="B26" s="14">
        <v>12</v>
      </c>
      <c r="C26" s="12"/>
      <c r="D26" s="17">
        <v>32059324</v>
      </c>
      <c r="E26" s="17">
        <v>76863370</v>
      </c>
    </row>
    <row r="27" spans="1:5" ht="15">
      <c r="A27" s="12" t="s">
        <v>572</v>
      </c>
      <c r="B27" s="14">
        <v>13</v>
      </c>
      <c r="C27" s="12"/>
      <c r="D27" s="17">
        <v>-4407539512</v>
      </c>
      <c r="E27" s="17">
        <v>-3071220091</v>
      </c>
    </row>
    <row r="28" spans="1:5" ht="15">
      <c r="A28" s="12" t="s">
        <v>573</v>
      </c>
      <c r="B28" s="14">
        <v>14</v>
      </c>
      <c r="C28" s="12"/>
      <c r="D28" s="17">
        <v>-7976252738</v>
      </c>
      <c r="E28" s="17">
        <v>-12027584900</v>
      </c>
    </row>
    <row r="29" spans="1:5" ht="15">
      <c r="A29" s="12" t="s">
        <v>574</v>
      </c>
      <c r="B29" s="14">
        <v>15</v>
      </c>
      <c r="C29" s="12"/>
      <c r="D29" s="17">
        <v>38332443276</v>
      </c>
      <c r="E29" s="17">
        <v>125529174293</v>
      </c>
    </row>
    <row r="30" spans="1:5" ht="15">
      <c r="A30" s="12" t="s">
        <v>575</v>
      </c>
      <c r="B30" s="14">
        <v>16</v>
      </c>
      <c r="C30" s="12"/>
      <c r="D30" s="17">
        <f>-37677252703-58472959565</f>
        <v>-96150212268</v>
      </c>
      <c r="E30" s="17">
        <v>-81989307129</v>
      </c>
    </row>
    <row r="31" spans="1:5" ht="15">
      <c r="A31" s="65" t="s">
        <v>576</v>
      </c>
      <c r="B31" s="14">
        <v>20</v>
      </c>
      <c r="C31" s="12"/>
      <c r="D31" s="16">
        <f>SUM(D21:D30)</f>
        <v>-79455688072</v>
      </c>
      <c r="E31" s="16">
        <f>SUM(E21:E30)</f>
        <v>59060719937</v>
      </c>
    </row>
    <row r="32" spans="1:5" ht="15">
      <c r="A32" s="65"/>
      <c r="B32" s="14"/>
      <c r="C32" s="12"/>
      <c r="D32" s="17"/>
      <c r="E32" s="17"/>
    </row>
    <row r="33" spans="1:5" ht="15">
      <c r="A33" s="13" t="s">
        <v>577</v>
      </c>
      <c r="B33" s="14"/>
      <c r="C33" s="12"/>
      <c r="D33" s="17"/>
      <c r="E33" s="17"/>
    </row>
    <row r="34" spans="1:5" ht="15">
      <c r="A34" s="12" t="s">
        <v>578</v>
      </c>
      <c r="B34" s="14">
        <v>21</v>
      </c>
      <c r="C34" s="12"/>
      <c r="D34" s="17">
        <v>-107774317946</v>
      </c>
      <c r="E34" s="17"/>
    </row>
    <row r="35" spans="1:5" ht="15">
      <c r="A35" s="12" t="s">
        <v>579</v>
      </c>
      <c r="B35" s="14">
        <v>22</v>
      </c>
      <c r="C35" s="12"/>
      <c r="D35" s="17">
        <v>238818182</v>
      </c>
      <c r="E35" s="17"/>
    </row>
    <row r="36" spans="1:5" ht="15">
      <c r="A36" s="12" t="s">
        <v>580</v>
      </c>
      <c r="B36" s="14">
        <v>23</v>
      </c>
      <c r="C36" s="12"/>
      <c r="D36" s="17">
        <v>-222984396600</v>
      </c>
      <c r="E36" s="17">
        <v>-460414910750</v>
      </c>
    </row>
    <row r="37" spans="1:5" ht="15">
      <c r="A37" s="12" t="s">
        <v>581</v>
      </c>
      <c r="B37" s="14">
        <v>24</v>
      </c>
      <c r="C37" s="12"/>
      <c r="D37" s="17">
        <v>272243691800</v>
      </c>
      <c r="E37" s="17">
        <v>468142539556</v>
      </c>
    </row>
    <row r="38" spans="1:5" ht="15">
      <c r="A38" s="12" t="s">
        <v>582</v>
      </c>
      <c r="B38" s="14">
        <v>25</v>
      </c>
      <c r="C38" s="12"/>
      <c r="D38" s="17"/>
      <c r="E38" s="17"/>
    </row>
    <row r="39" spans="1:5" ht="15">
      <c r="A39" s="12" t="s">
        <v>583</v>
      </c>
      <c r="B39" s="14">
        <v>26</v>
      </c>
      <c r="C39" s="12"/>
      <c r="D39" s="17"/>
      <c r="E39" s="17"/>
    </row>
    <row r="40" spans="1:5" ht="15">
      <c r="A40" s="12" t="s">
        <v>584</v>
      </c>
      <c r="B40" s="14">
        <v>27</v>
      </c>
      <c r="C40" s="12"/>
      <c r="D40" s="17">
        <v>18601040796</v>
      </c>
      <c r="E40" s="17">
        <v>22381315052</v>
      </c>
    </row>
    <row r="41" spans="1:5" ht="15">
      <c r="A41" s="65" t="s">
        <v>585</v>
      </c>
      <c r="B41" s="14">
        <v>30</v>
      </c>
      <c r="C41" s="12"/>
      <c r="D41" s="16">
        <f>SUM(D34:D40)</f>
        <v>-39675163768</v>
      </c>
      <c r="E41" s="16">
        <f>SUM(E34:E40)</f>
        <v>30108943858</v>
      </c>
    </row>
    <row r="42" spans="1:5" ht="15">
      <c r="A42" s="12"/>
      <c r="B42" s="14"/>
      <c r="C42" s="12"/>
      <c r="D42" s="17"/>
      <c r="E42" s="17"/>
    </row>
    <row r="43" spans="1:5" ht="15">
      <c r="A43" s="13" t="s">
        <v>586</v>
      </c>
      <c r="B43" s="14"/>
      <c r="C43" s="12"/>
      <c r="D43" s="17"/>
      <c r="E43" s="17"/>
    </row>
    <row r="44" spans="1:5" ht="15">
      <c r="A44" s="12" t="s">
        <v>587</v>
      </c>
      <c r="B44" s="14">
        <v>31</v>
      </c>
      <c r="C44" s="12"/>
      <c r="D44" s="17"/>
      <c r="E44" s="17"/>
    </row>
    <row r="45" spans="1:5" ht="15">
      <c r="A45" s="12" t="s">
        <v>588</v>
      </c>
      <c r="B45" s="14">
        <v>32</v>
      </c>
      <c r="C45" s="12"/>
      <c r="D45" s="17"/>
      <c r="E45" s="17">
        <v>-585859380</v>
      </c>
    </row>
    <row r="46" spans="1:5" ht="15">
      <c r="A46" s="12" t="s">
        <v>589</v>
      </c>
      <c r="B46" s="14"/>
      <c r="C46" s="12"/>
      <c r="D46" s="17"/>
      <c r="E46" s="17"/>
    </row>
    <row r="47" spans="1:5" ht="15">
      <c r="A47" s="12" t="s">
        <v>590</v>
      </c>
      <c r="B47" s="14">
        <v>33</v>
      </c>
      <c r="C47" s="12"/>
      <c r="D47" s="17">
        <v>507496433607</v>
      </c>
      <c r="E47" s="17">
        <v>356656712766</v>
      </c>
    </row>
    <row r="48" spans="1:5" ht="15">
      <c r="A48" s="12" t="s">
        <v>591</v>
      </c>
      <c r="B48" s="14">
        <v>34</v>
      </c>
      <c r="C48" s="12"/>
      <c r="D48" s="17">
        <v>-424568313781</v>
      </c>
      <c r="E48" s="17">
        <v>-375673594168</v>
      </c>
    </row>
    <row r="49" spans="1:5" ht="15">
      <c r="A49" s="12" t="s">
        <v>592</v>
      </c>
      <c r="B49" s="14">
        <v>35</v>
      </c>
      <c r="C49" s="12"/>
      <c r="D49" s="17"/>
      <c r="E49" s="17"/>
    </row>
    <row r="50" spans="1:5" ht="15">
      <c r="A50" s="12" t="s">
        <v>593</v>
      </c>
      <c r="B50" s="14">
        <v>36</v>
      </c>
      <c r="C50" s="12"/>
      <c r="D50" s="17">
        <v>-12658435200</v>
      </c>
      <c r="E50" s="17">
        <v>-15823044000</v>
      </c>
    </row>
    <row r="51" spans="1:5" ht="15">
      <c r="A51" s="65" t="s">
        <v>594</v>
      </c>
      <c r="B51" s="14">
        <v>40</v>
      </c>
      <c r="C51" s="12"/>
      <c r="D51" s="16">
        <f>SUM(D44:D50)</f>
        <v>70269684626</v>
      </c>
      <c r="E51" s="16">
        <f>SUM(E44:E50)</f>
        <v>-35425784782</v>
      </c>
    </row>
    <row r="52" spans="1:5" ht="15">
      <c r="A52" s="12"/>
      <c r="B52" s="14"/>
      <c r="C52" s="12"/>
      <c r="D52" s="17"/>
      <c r="E52" s="17"/>
    </row>
    <row r="53" spans="1:5" ht="15">
      <c r="A53" s="12" t="s">
        <v>595</v>
      </c>
      <c r="B53" s="14">
        <v>50</v>
      </c>
      <c r="C53" s="12"/>
      <c r="D53" s="17">
        <f>D31+D41+D51</f>
        <v>-48861167214</v>
      </c>
      <c r="E53" s="17">
        <f>E31+E41+E51</f>
        <v>53743879013</v>
      </c>
    </row>
    <row r="54" spans="1:5" ht="15">
      <c r="A54" s="13" t="s">
        <v>596</v>
      </c>
      <c r="B54" s="14">
        <v>60</v>
      </c>
      <c r="C54" s="12"/>
      <c r="D54" s="17">
        <v>59352135447</v>
      </c>
      <c r="E54" s="17">
        <v>5498177409</v>
      </c>
    </row>
    <row r="55" spans="1:5" ht="15">
      <c r="A55" s="12" t="s">
        <v>597</v>
      </c>
      <c r="B55" s="14">
        <v>61</v>
      </c>
      <c r="C55" s="12"/>
      <c r="D55" s="64">
        <v>46618524</v>
      </c>
      <c r="E55" s="17">
        <v>110079025</v>
      </c>
    </row>
    <row r="56" spans="1:5" ht="15">
      <c r="A56" s="12" t="s">
        <v>598</v>
      </c>
      <c r="B56" s="14">
        <v>70</v>
      </c>
      <c r="C56" s="12"/>
      <c r="D56" s="17">
        <f>D53+D54+D55</f>
        <v>10537586757</v>
      </c>
      <c r="E56" s="17">
        <f>E53+E54+E55</f>
        <v>59352135447</v>
      </c>
    </row>
    <row r="57" spans="1:5" ht="15">
      <c r="A57" s="35"/>
      <c r="B57" s="22"/>
      <c r="C57" s="35"/>
      <c r="D57" s="55"/>
      <c r="E57" s="55"/>
    </row>
    <row r="58" spans="1:5" ht="15">
      <c r="A58" s="24"/>
      <c r="B58" s="24"/>
      <c r="C58" s="24"/>
      <c r="D58" s="24"/>
      <c r="E58" s="24"/>
    </row>
    <row r="59" spans="1:5" ht="15">
      <c r="A59" s="24"/>
      <c r="B59" s="24"/>
      <c r="C59" s="24"/>
      <c r="D59" s="56" t="s">
        <v>321</v>
      </c>
      <c r="E59" s="24"/>
    </row>
    <row r="60" spans="1:5" ht="15">
      <c r="A60" s="39" t="s">
        <v>599</v>
      </c>
      <c r="B60" s="24"/>
      <c r="C60" s="24"/>
      <c r="D60" s="40" t="s">
        <v>499</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mergeCells count="4">
    <mergeCell ref="A5:E5"/>
    <mergeCell ref="A6:E6"/>
    <mergeCell ref="A7:E7"/>
    <mergeCell ref="D9:E9"/>
  </mergeCells>
  <phoneticPr fontId="0" type="noConversion"/>
  <pageMargins left="0.75" right="0" top="0.5" bottom="0.75" header="0.5" footer="0.5"/>
  <pageSetup paperSize="9" orientation="landscape" horizontalDpi="4294967293" verticalDpi="0"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A1:J280"/>
  <sheetViews>
    <sheetView workbookViewId="0">
      <selection activeCell="A249" sqref="A249"/>
    </sheetView>
  </sheetViews>
  <sheetFormatPr defaultColWidth="9.140625" defaultRowHeight="15"/>
  <cols>
    <col min="1" max="1" width="51.85546875" style="24" customWidth="1"/>
    <col min="2" max="2" width="12.7109375" style="24" customWidth="1"/>
    <col min="3" max="3" width="18.140625" style="24" customWidth="1"/>
    <col min="4" max="4" width="12.7109375" style="24" customWidth="1"/>
    <col min="5" max="5" width="18.42578125" style="24" customWidth="1"/>
    <col min="6" max="6" width="9.140625" style="24"/>
    <col min="7" max="7" width="11.28515625" style="24" customWidth="1"/>
    <col min="8" max="16384" width="9.140625" style="24"/>
  </cols>
  <sheetData>
    <row r="1" spans="1:10">
      <c r="A1" s="57" t="s">
        <v>540</v>
      </c>
      <c r="B1" s="57"/>
      <c r="E1" s="57" t="s">
        <v>600</v>
      </c>
      <c r="F1" s="57"/>
      <c r="G1" s="57"/>
      <c r="H1" s="57"/>
    </row>
    <row r="2" spans="1:10">
      <c r="A2" s="57" t="s">
        <v>601</v>
      </c>
      <c r="B2" s="57"/>
      <c r="D2" s="24" t="s">
        <v>362</v>
      </c>
    </row>
    <row r="3" spans="1:10">
      <c r="A3" s="57" t="s">
        <v>602</v>
      </c>
      <c r="B3" s="57"/>
      <c r="D3" s="24" t="s">
        <v>603</v>
      </c>
    </row>
    <row r="5" spans="1:10" ht="18.75">
      <c r="A5" s="133" t="s">
        <v>604</v>
      </c>
      <c r="B5" s="133"/>
      <c r="C5" s="133"/>
      <c r="D5" s="133"/>
      <c r="E5" s="133"/>
      <c r="F5" s="133"/>
      <c r="G5" s="133"/>
      <c r="H5" s="66"/>
      <c r="I5" s="66"/>
      <c r="J5" s="66"/>
    </row>
    <row r="6" spans="1:10" ht="19.5">
      <c r="A6" s="143" t="s">
        <v>315</v>
      </c>
      <c r="B6" s="143"/>
      <c r="C6" s="143"/>
      <c r="D6" s="143"/>
      <c r="E6" s="143"/>
      <c r="F6" s="143"/>
      <c r="G6" s="143"/>
      <c r="H6" s="67"/>
      <c r="I6" s="67"/>
      <c r="J6" s="67"/>
    </row>
    <row r="8" spans="1:10">
      <c r="A8" s="39" t="s">
        <v>605</v>
      </c>
      <c r="B8" s="39"/>
    </row>
    <row r="9" spans="1:10">
      <c r="A9" s="24" t="s">
        <v>606</v>
      </c>
    </row>
    <row r="10" spans="1:10">
      <c r="A10" s="24" t="s">
        <v>607</v>
      </c>
    </row>
    <row r="11" spans="1:10">
      <c r="A11" s="24" t="s">
        <v>608</v>
      </c>
    </row>
    <row r="12" spans="1:10">
      <c r="A12" s="24" t="s">
        <v>609</v>
      </c>
    </row>
    <row r="13" spans="1:10">
      <c r="A13" s="24" t="s">
        <v>610</v>
      </c>
    </row>
    <row r="14" spans="1:10">
      <c r="A14" s="24" t="s">
        <v>322</v>
      </c>
    </row>
    <row r="15" spans="1:10">
      <c r="A15" s="24" t="s">
        <v>323</v>
      </c>
      <c r="E15" s="68"/>
    </row>
    <row r="16" spans="1:10">
      <c r="A16" s="24" t="s">
        <v>96</v>
      </c>
      <c r="E16" s="68"/>
    </row>
    <row r="17" spans="1:5">
      <c r="A17" s="24" t="s">
        <v>95</v>
      </c>
      <c r="E17" s="68"/>
    </row>
    <row r="19" spans="1:5">
      <c r="A19" s="69" t="s">
        <v>611</v>
      </c>
      <c r="B19" s="69"/>
    </row>
    <row r="20" spans="1:5">
      <c r="A20" s="24" t="s">
        <v>612</v>
      </c>
    </row>
    <row r="22" spans="1:5">
      <c r="A22" s="69" t="s">
        <v>613</v>
      </c>
      <c r="B22" s="69"/>
    </row>
    <row r="23" spans="1:5">
      <c r="A23" s="24" t="s">
        <v>614</v>
      </c>
    </row>
    <row r="24" spans="1:5">
      <c r="A24" s="24" t="s">
        <v>615</v>
      </c>
    </row>
    <row r="25" spans="1:5">
      <c r="A25" s="24" t="s">
        <v>616</v>
      </c>
    </row>
    <row r="26" spans="1:5">
      <c r="A26" s="24" t="s">
        <v>617</v>
      </c>
    </row>
    <row r="27" spans="1:5">
      <c r="A27" s="24" t="s">
        <v>618</v>
      </c>
    </row>
    <row r="28" spans="1:5">
      <c r="A28" s="24" t="s">
        <v>619</v>
      </c>
    </row>
    <row r="30" spans="1:5">
      <c r="A30" s="39" t="s">
        <v>620</v>
      </c>
    </row>
    <row r="31" spans="1:5">
      <c r="A31" s="69" t="s">
        <v>621</v>
      </c>
      <c r="B31" s="39"/>
    </row>
    <row r="32" spans="1:5">
      <c r="A32" s="24" t="s">
        <v>622</v>
      </c>
    </row>
    <row r="33" spans="1:2">
      <c r="A33" s="24" t="s">
        <v>623</v>
      </c>
    </row>
    <row r="35" spans="1:2">
      <c r="A35" s="69" t="s">
        <v>624</v>
      </c>
      <c r="B35" s="39"/>
    </row>
    <row r="36" spans="1:2">
      <c r="A36" s="39" t="s">
        <v>625</v>
      </c>
      <c r="B36" s="69"/>
    </row>
    <row r="37" spans="1:2">
      <c r="A37" s="24" t="s">
        <v>626</v>
      </c>
    </row>
    <row r="38" spans="1:2">
      <c r="A38" s="24" t="s">
        <v>627</v>
      </c>
    </row>
    <row r="40" spans="1:2">
      <c r="A40" s="39" t="s">
        <v>628</v>
      </c>
      <c r="B40" s="69"/>
    </row>
    <row r="41" spans="1:2">
      <c r="A41" s="24" t="s">
        <v>629</v>
      </c>
    </row>
    <row r="43" spans="1:2">
      <c r="A43" s="39" t="s">
        <v>630</v>
      </c>
      <c r="B43" s="69"/>
    </row>
    <row r="44" spans="1:2">
      <c r="A44" s="24" t="s">
        <v>631</v>
      </c>
    </row>
    <row r="46" spans="1:2">
      <c r="A46" s="39" t="s">
        <v>632</v>
      </c>
      <c r="B46" s="39"/>
    </row>
    <row r="47" spans="1:2">
      <c r="A47" s="69" t="s">
        <v>633</v>
      </c>
      <c r="B47" s="39"/>
    </row>
    <row r="48" spans="1:2">
      <c r="A48" s="24" t="s">
        <v>634</v>
      </c>
      <c r="B48" s="39"/>
    </row>
    <row r="49" spans="1:2">
      <c r="A49" s="24" t="s">
        <v>635</v>
      </c>
      <c r="B49" s="39"/>
    </row>
    <row r="50" spans="1:2">
      <c r="A50" s="24" t="s">
        <v>636</v>
      </c>
      <c r="B50" s="39"/>
    </row>
    <row r="51" spans="1:2">
      <c r="A51" s="24" t="s">
        <v>637</v>
      </c>
      <c r="B51" s="39"/>
    </row>
    <row r="52" spans="1:2">
      <c r="A52" s="24" t="s">
        <v>638</v>
      </c>
      <c r="B52" s="39"/>
    </row>
    <row r="53" spans="1:2">
      <c r="A53" s="24" t="s">
        <v>639</v>
      </c>
      <c r="B53" s="39"/>
    </row>
    <row r="54" spans="1:2">
      <c r="A54" s="24" t="s">
        <v>640</v>
      </c>
      <c r="B54" s="39"/>
    </row>
    <row r="55" spans="1:2">
      <c r="A55" s="39"/>
      <c r="B55" s="39"/>
    </row>
    <row r="56" spans="1:2">
      <c r="A56" s="70" t="s">
        <v>641</v>
      </c>
      <c r="B56" s="39"/>
    </row>
    <row r="57" spans="1:2">
      <c r="A57" s="24" t="s">
        <v>642</v>
      </c>
      <c r="B57" s="39"/>
    </row>
    <row r="58" spans="1:2">
      <c r="A58" s="24" t="s">
        <v>643</v>
      </c>
      <c r="B58" s="39"/>
    </row>
    <row r="59" spans="1:2">
      <c r="A59" s="24" t="s">
        <v>644</v>
      </c>
      <c r="B59" s="39"/>
    </row>
    <row r="60" spans="1:2">
      <c r="A60" s="24" t="s">
        <v>645</v>
      </c>
      <c r="B60" s="39"/>
    </row>
    <row r="61" spans="1:2">
      <c r="A61" s="24" t="s">
        <v>646</v>
      </c>
      <c r="B61" s="39"/>
    </row>
    <row r="62" spans="1:2">
      <c r="A62" s="24" t="s">
        <v>647</v>
      </c>
      <c r="B62" s="39"/>
    </row>
    <row r="63" spans="1:2">
      <c r="A63" s="39"/>
      <c r="B63" s="39"/>
    </row>
    <row r="64" spans="1:2">
      <c r="A64" s="69" t="s">
        <v>648</v>
      </c>
      <c r="B64" s="39"/>
    </row>
    <row r="65" spans="1:3">
      <c r="A65" s="24" t="s">
        <v>649</v>
      </c>
      <c r="B65" s="39"/>
    </row>
    <row r="66" spans="1:3">
      <c r="A66" s="24" t="s">
        <v>650</v>
      </c>
      <c r="B66" s="39"/>
    </row>
    <row r="67" spans="1:3">
      <c r="A67" s="24" t="s">
        <v>651</v>
      </c>
      <c r="B67" s="39"/>
    </row>
    <row r="68" spans="1:3">
      <c r="A68" s="24" t="s">
        <v>652</v>
      </c>
      <c r="B68" s="39"/>
    </row>
    <row r="69" spans="1:3">
      <c r="A69" s="24" t="s">
        <v>653</v>
      </c>
      <c r="B69" s="39"/>
    </row>
    <row r="70" spans="1:3">
      <c r="B70" s="39"/>
    </row>
    <row r="71" spans="1:3">
      <c r="A71" s="69" t="s">
        <v>654</v>
      </c>
      <c r="B71" s="39"/>
    </row>
    <row r="72" spans="1:3">
      <c r="A72" s="24" t="s">
        <v>655</v>
      </c>
      <c r="B72" s="39"/>
    </row>
    <row r="73" spans="1:3">
      <c r="A73" s="24" t="s">
        <v>656</v>
      </c>
      <c r="B73" s="39"/>
    </row>
    <row r="74" spans="1:3">
      <c r="A74" s="24" t="s">
        <v>657</v>
      </c>
      <c r="B74" s="39"/>
    </row>
    <row r="75" spans="1:3">
      <c r="A75" s="24" t="s">
        <v>658</v>
      </c>
      <c r="B75" s="39"/>
      <c r="C75" s="24" t="s">
        <v>659</v>
      </c>
    </row>
    <row r="76" spans="1:3">
      <c r="A76" s="24" t="s">
        <v>660</v>
      </c>
      <c r="B76" s="39"/>
      <c r="C76" s="24" t="s">
        <v>661</v>
      </c>
    </row>
    <row r="77" spans="1:3">
      <c r="A77" s="24" t="s">
        <v>662</v>
      </c>
      <c r="B77" s="39"/>
      <c r="C77" s="24" t="s">
        <v>663</v>
      </c>
    </row>
    <row r="78" spans="1:3">
      <c r="A78" s="24" t="s">
        <v>664</v>
      </c>
      <c r="B78" s="39"/>
      <c r="C78" s="24" t="s">
        <v>665</v>
      </c>
    </row>
    <row r="79" spans="1:3">
      <c r="A79" s="24" t="s">
        <v>666</v>
      </c>
      <c r="B79" s="39"/>
      <c r="C79" s="24" t="s">
        <v>667</v>
      </c>
    </row>
    <row r="80" spans="1:3">
      <c r="A80" s="39"/>
      <c r="B80" s="39"/>
    </row>
    <row r="81" spans="1:2">
      <c r="A81" s="69" t="s">
        <v>668</v>
      </c>
      <c r="B81" s="39"/>
    </row>
    <row r="82" spans="1:2">
      <c r="A82" s="24" t="s">
        <v>669</v>
      </c>
      <c r="B82" s="39"/>
    </row>
    <row r="83" spans="1:2">
      <c r="A83" s="24" t="s">
        <v>670</v>
      </c>
      <c r="B83" s="39"/>
    </row>
    <row r="84" spans="1:2">
      <c r="A84" s="24" t="s">
        <v>671</v>
      </c>
      <c r="B84" s="39"/>
    </row>
    <row r="85" spans="1:2">
      <c r="A85" s="24" t="s">
        <v>672</v>
      </c>
      <c r="B85" s="39"/>
    </row>
    <row r="86" spans="1:2">
      <c r="A86" s="24" t="s">
        <v>673</v>
      </c>
      <c r="B86" s="39"/>
    </row>
    <row r="87" spans="1:2">
      <c r="A87" s="24" t="s">
        <v>674</v>
      </c>
      <c r="B87" s="39"/>
    </row>
    <row r="88" spans="1:2">
      <c r="A88" s="24" t="s">
        <v>675</v>
      </c>
      <c r="B88" s="39"/>
    </row>
    <row r="89" spans="1:2">
      <c r="A89" s="24" t="s">
        <v>676</v>
      </c>
      <c r="B89" s="39"/>
    </row>
    <row r="90" spans="1:2">
      <c r="B90" s="39"/>
    </row>
    <row r="91" spans="1:2">
      <c r="A91" s="69" t="s">
        <v>677</v>
      </c>
      <c r="B91" s="39"/>
    </row>
    <row r="92" spans="1:2">
      <c r="A92" s="24" t="s">
        <v>678</v>
      </c>
      <c r="B92" s="39"/>
    </row>
    <row r="93" spans="1:2">
      <c r="A93" s="24" t="s">
        <v>679</v>
      </c>
      <c r="B93" s="39"/>
    </row>
    <row r="94" spans="1:2">
      <c r="A94" s="24" t="s">
        <v>680</v>
      </c>
      <c r="B94" s="39"/>
    </row>
    <row r="95" spans="1:2">
      <c r="A95" s="39"/>
      <c r="B95" s="39"/>
    </row>
    <row r="96" spans="1:2">
      <c r="A96" s="39"/>
      <c r="B96" s="39"/>
    </row>
    <row r="97" spans="1:2">
      <c r="A97" s="69" t="s">
        <v>681</v>
      </c>
      <c r="B97" s="39"/>
    </row>
    <row r="98" spans="1:2">
      <c r="A98" s="24" t="s">
        <v>682</v>
      </c>
      <c r="B98" s="39"/>
    </row>
    <row r="99" spans="1:2">
      <c r="A99" s="24" t="s">
        <v>683</v>
      </c>
      <c r="B99" s="39"/>
    </row>
    <row r="100" spans="1:2">
      <c r="A100" s="24" t="s">
        <v>684</v>
      </c>
      <c r="B100" s="39"/>
    </row>
    <row r="101" spans="1:2">
      <c r="A101" s="24" t="s">
        <v>685</v>
      </c>
      <c r="B101" s="39"/>
    </row>
    <row r="102" spans="1:2">
      <c r="A102" s="24" t="s">
        <v>686</v>
      </c>
      <c r="B102" s="39"/>
    </row>
    <row r="103" spans="1:2">
      <c r="B103" s="39"/>
    </row>
    <row r="104" spans="1:2">
      <c r="A104" s="69" t="s">
        <v>687</v>
      </c>
      <c r="B104" s="39"/>
    </row>
    <row r="105" spans="1:2">
      <c r="A105" s="24" t="s">
        <v>688</v>
      </c>
      <c r="B105" s="39"/>
    </row>
    <row r="106" spans="1:2">
      <c r="A106" s="24" t="s">
        <v>689</v>
      </c>
      <c r="B106" s="39"/>
    </row>
    <row r="107" spans="1:2">
      <c r="A107" s="24" t="s">
        <v>690</v>
      </c>
      <c r="B107" s="39"/>
    </row>
    <row r="108" spans="1:2">
      <c r="B108" s="39"/>
    </row>
    <row r="109" spans="1:2">
      <c r="A109" s="69" t="s">
        <v>691</v>
      </c>
      <c r="B109" s="39"/>
    </row>
    <row r="110" spans="1:2">
      <c r="A110" s="24" t="s">
        <v>692</v>
      </c>
      <c r="B110" s="39"/>
    </row>
    <row r="111" spans="1:2">
      <c r="A111" s="24" t="s">
        <v>693</v>
      </c>
      <c r="B111" s="39"/>
    </row>
    <row r="112" spans="1:2">
      <c r="A112" s="24" t="s">
        <v>694</v>
      </c>
      <c r="B112" s="39"/>
    </row>
    <row r="113" spans="1:2">
      <c r="A113" s="24" t="s">
        <v>695</v>
      </c>
      <c r="B113" s="39"/>
    </row>
    <row r="114" spans="1:2">
      <c r="A114" s="39"/>
      <c r="B114" s="39"/>
    </row>
    <row r="115" spans="1:2">
      <c r="A115" s="69" t="s">
        <v>696</v>
      </c>
      <c r="B115" s="39"/>
    </row>
    <row r="116" spans="1:2">
      <c r="A116" s="24" t="s">
        <v>697</v>
      </c>
      <c r="B116" s="39"/>
    </row>
    <row r="117" spans="1:2">
      <c r="A117" s="24" t="s">
        <v>698</v>
      </c>
      <c r="B117" s="39"/>
    </row>
    <row r="118" spans="1:2">
      <c r="A118" s="24" t="s">
        <v>699</v>
      </c>
      <c r="B118" s="39"/>
    </row>
    <row r="119" spans="1:2">
      <c r="A119" s="24" t="s">
        <v>700</v>
      </c>
      <c r="B119" s="39"/>
    </row>
    <row r="120" spans="1:2">
      <c r="A120" s="24" t="s">
        <v>701</v>
      </c>
      <c r="B120" s="39"/>
    </row>
    <row r="121" spans="1:2">
      <c r="A121" s="24" t="s">
        <v>702</v>
      </c>
      <c r="B121" s="39"/>
    </row>
    <row r="122" spans="1:2">
      <c r="A122" s="24" t="s">
        <v>703</v>
      </c>
      <c r="B122" s="39"/>
    </row>
    <row r="123" spans="1:2">
      <c r="A123" s="24" t="s">
        <v>704</v>
      </c>
      <c r="B123" s="39"/>
    </row>
    <row r="124" spans="1:2">
      <c r="A124" s="24" t="s">
        <v>705</v>
      </c>
      <c r="B124" s="39"/>
    </row>
    <row r="125" spans="1:2">
      <c r="A125" s="24" t="s">
        <v>706</v>
      </c>
      <c r="B125" s="39"/>
    </row>
    <row r="126" spans="1:2">
      <c r="B126" s="39"/>
    </row>
    <row r="127" spans="1:2">
      <c r="A127" s="69" t="s">
        <v>707</v>
      </c>
      <c r="B127" s="39"/>
    </row>
    <row r="128" spans="1:2">
      <c r="A128" s="56" t="s">
        <v>708</v>
      </c>
      <c r="B128" s="39"/>
    </row>
    <row r="129" spans="1:2">
      <c r="A129" s="24" t="s">
        <v>709</v>
      </c>
      <c r="B129" s="39"/>
    </row>
    <row r="130" spans="1:2">
      <c r="A130" s="24" t="s">
        <v>0</v>
      </c>
      <c r="B130" s="39"/>
    </row>
    <row r="131" spans="1:2">
      <c r="A131" s="24" t="s">
        <v>1</v>
      </c>
      <c r="B131" s="39"/>
    </row>
    <row r="132" spans="1:2">
      <c r="A132" s="24" t="s">
        <v>2</v>
      </c>
      <c r="B132" s="39"/>
    </row>
    <row r="133" spans="1:2">
      <c r="A133" s="24" t="s">
        <v>3</v>
      </c>
      <c r="B133" s="39"/>
    </row>
    <row r="134" spans="1:2">
      <c r="A134" s="24" t="s">
        <v>4</v>
      </c>
      <c r="B134" s="39"/>
    </row>
    <row r="135" spans="1:2">
      <c r="B135" s="39"/>
    </row>
    <row r="136" spans="1:2">
      <c r="B136" s="39"/>
    </row>
    <row r="137" spans="1:2">
      <c r="A137" s="56" t="s">
        <v>5</v>
      </c>
      <c r="B137" s="39"/>
    </row>
    <row r="138" spans="1:2">
      <c r="A138" s="24" t="s">
        <v>6</v>
      </c>
      <c r="B138" s="39"/>
    </row>
    <row r="139" spans="1:2">
      <c r="A139" s="24" t="s">
        <v>7</v>
      </c>
      <c r="B139" s="39"/>
    </row>
    <row r="140" spans="1:2">
      <c r="A140" s="24" t="s">
        <v>8</v>
      </c>
      <c r="B140" s="39"/>
    </row>
    <row r="141" spans="1:2">
      <c r="A141" s="24" t="s">
        <v>2</v>
      </c>
      <c r="B141" s="39"/>
    </row>
    <row r="142" spans="1:2">
      <c r="A142" s="24" t="s">
        <v>9</v>
      </c>
      <c r="B142" s="39"/>
    </row>
    <row r="143" spans="1:2">
      <c r="A143" s="24" t="s">
        <v>10</v>
      </c>
      <c r="B143" s="39"/>
    </row>
    <row r="144" spans="1:2">
      <c r="A144" s="24" t="s">
        <v>11</v>
      </c>
      <c r="B144" s="39"/>
    </row>
    <row r="145" spans="1:2">
      <c r="A145" s="24" t="s">
        <v>12</v>
      </c>
      <c r="B145" s="39"/>
    </row>
    <row r="146" spans="1:2">
      <c r="B146" s="39"/>
    </row>
    <row r="147" spans="1:2">
      <c r="A147" s="56" t="s">
        <v>13</v>
      </c>
      <c r="B147" s="39"/>
    </row>
    <row r="148" spans="1:2">
      <c r="A148" s="24" t="s">
        <v>14</v>
      </c>
      <c r="B148" s="39"/>
    </row>
    <row r="149" spans="1:2">
      <c r="A149" s="24" t="s">
        <v>15</v>
      </c>
      <c r="B149" s="39"/>
    </row>
    <row r="150" spans="1:2">
      <c r="A150" s="24" t="s">
        <v>16</v>
      </c>
      <c r="B150" s="39"/>
    </row>
    <row r="151" spans="1:2">
      <c r="A151" s="24" t="s">
        <v>2</v>
      </c>
      <c r="B151" s="39"/>
    </row>
    <row r="152" spans="1:2">
      <c r="A152" s="24" t="s">
        <v>17</v>
      </c>
      <c r="B152" s="39"/>
    </row>
    <row r="153" spans="1:2">
      <c r="A153" s="39"/>
      <c r="B153" s="39"/>
    </row>
    <row r="154" spans="1:2">
      <c r="A154" s="69" t="s">
        <v>18</v>
      </c>
      <c r="B154" s="39"/>
    </row>
    <row r="155" spans="1:2">
      <c r="A155" s="24" t="s">
        <v>19</v>
      </c>
      <c r="B155" s="39"/>
    </row>
    <row r="156" spans="1:2">
      <c r="A156" s="24" t="s">
        <v>20</v>
      </c>
      <c r="B156" s="39"/>
    </row>
    <row r="157" spans="1:2">
      <c r="A157" s="24" t="s">
        <v>21</v>
      </c>
      <c r="B157" s="39"/>
    </row>
    <row r="158" spans="1:2">
      <c r="A158" s="24" t="s">
        <v>22</v>
      </c>
      <c r="B158" s="39"/>
    </row>
    <row r="159" spans="1:2">
      <c r="A159" s="24" t="s">
        <v>23</v>
      </c>
      <c r="B159" s="39"/>
    </row>
    <row r="160" spans="1:2">
      <c r="A160" s="24" t="s">
        <v>24</v>
      </c>
      <c r="B160" s="39"/>
    </row>
    <row r="161" spans="1:5">
      <c r="B161" s="39"/>
    </row>
    <row r="162" spans="1:5">
      <c r="A162" s="69" t="s">
        <v>25</v>
      </c>
      <c r="B162" s="39"/>
    </row>
    <row r="163" spans="1:5">
      <c r="A163" s="24" t="s">
        <v>26</v>
      </c>
      <c r="B163" s="39"/>
    </row>
    <row r="164" spans="1:5">
      <c r="A164" s="24" t="s">
        <v>27</v>
      </c>
      <c r="B164" s="39"/>
    </row>
    <row r="165" spans="1:5">
      <c r="A165" s="24" t="s">
        <v>28</v>
      </c>
      <c r="B165" s="39"/>
    </row>
    <row r="166" spans="1:5">
      <c r="A166" s="39"/>
      <c r="B166" s="39"/>
    </row>
    <row r="167" spans="1:5">
      <c r="A167" s="39"/>
      <c r="B167" s="39"/>
    </row>
    <row r="168" spans="1:5">
      <c r="A168" s="39"/>
      <c r="B168" s="39"/>
    </row>
    <row r="169" spans="1:5">
      <c r="A169" s="39"/>
      <c r="B169" s="39"/>
    </row>
    <row r="170" spans="1:5">
      <c r="A170" s="39"/>
      <c r="B170" s="39"/>
    </row>
    <row r="171" spans="1:5">
      <c r="A171" s="39" t="s">
        <v>29</v>
      </c>
    </row>
    <row r="173" spans="1:5">
      <c r="A173" s="71" t="s">
        <v>30</v>
      </c>
      <c r="B173" s="72"/>
      <c r="C173" s="73">
        <v>41639</v>
      </c>
      <c r="D173" s="73"/>
      <c r="E173" s="73">
        <v>41275</v>
      </c>
    </row>
    <row r="174" spans="1:5">
      <c r="A174" s="74" t="s">
        <v>31</v>
      </c>
      <c r="B174" s="75"/>
      <c r="C174" s="76">
        <v>229244957</v>
      </c>
      <c r="D174" s="76"/>
      <c r="E174" s="76">
        <v>561564033</v>
      </c>
    </row>
    <row r="175" spans="1:5">
      <c r="A175" s="74" t="s">
        <v>32</v>
      </c>
      <c r="B175" s="75"/>
      <c r="C175" s="76">
        <f>C176+C184+C185</f>
        <v>10308341800</v>
      </c>
      <c r="D175" s="76"/>
      <c r="E175" s="76">
        <f>E176+E184+E185</f>
        <v>5240571414</v>
      </c>
    </row>
    <row r="176" spans="1:5">
      <c r="A176" s="74" t="s">
        <v>33</v>
      </c>
      <c r="B176" s="75"/>
      <c r="C176" s="76">
        <f>SUM(C177:C183)</f>
        <v>4048620169</v>
      </c>
      <c r="D176" s="76"/>
      <c r="E176" s="76">
        <f>SUM(E177:E183)</f>
        <v>2836399659</v>
      </c>
    </row>
    <row r="177" spans="1:5">
      <c r="A177" s="77" t="s">
        <v>34</v>
      </c>
      <c r="B177" s="75"/>
      <c r="C177" s="76">
        <v>1762860256</v>
      </c>
      <c r="D177" s="76"/>
      <c r="E177" s="76">
        <v>1808395923</v>
      </c>
    </row>
    <row r="178" spans="1:5">
      <c r="A178" s="77" t="s">
        <v>35</v>
      </c>
      <c r="B178" s="75"/>
      <c r="C178" s="76">
        <v>143114616</v>
      </c>
      <c r="D178" s="76"/>
      <c r="E178" s="76">
        <v>159946639</v>
      </c>
    </row>
    <row r="179" spans="1:5">
      <c r="A179" s="77" t="s">
        <v>36</v>
      </c>
      <c r="B179" s="75"/>
      <c r="C179" s="76">
        <v>1809665176</v>
      </c>
      <c r="D179" s="76"/>
      <c r="E179" s="76">
        <v>581836340</v>
      </c>
    </row>
    <row r="180" spans="1:5">
      <c r="A180" s="77" t="s">
        <v>37</v>
      </c>
      <c r="B180" s="75"/>
      <c r="C180" s="76">
        <v>5026530</v>
      </c>
      <c r="D180" s="76"/>
      <c r="E180" s="76">
        <v>136598678</v>
      </c>
    </row>
    <row r="181" spans="1:5">
      <c r="A181" s="77" t="s">
        <v>38</v>
      </c>
      <c r="B181" s="75"/>
      <c r="C181" s="76">
        <v>84291969</v>
      </c>
      <c r="D181" s="76"/>
      <c r="E181" s="76">
        <f>12736045+73600000</f>
        <v>86336045</v>
      </c>
    </row>
    <row r="182" spans="1:5">
      <c r="A182" s="77" t="s">
        <v>39</v>
      </c>
      <c r="B182" s="75"/>
      <c r="C182" s="76">
        <v>229211890</v>
      </c>
      <c r="D182" s="76"/>
      <c r="E182" s="76">
        <v>45639394</v>
      </c>
    </row>
    <row r="183" spans="1:5">
      <c r="A183" s="77" t="s">
        <v>40</v>
      </c>
      <c r="B183" s="75"/>
      <c r="C183" s="76">
        <v>14449732</v>
      </c>
      <c r="D183" s="76"/>
      <c r="E183" s="76">
        <v>17646640</v>
      </c>
    </row>
    <row r="184" spans="1:5">
      <c r="A184" s="74" t="s">
        <v>41</v>
      </c>
      <c r="B184" s="75"/>
      <c r="C184" s="76">
        <v>4518953</v>
      </c>
      <c r="D184" s="76"/>
      <c r="E184" s="76">
        <v>1047139</v>
      </c>
    </row>
    <row r="185" spans="1:5">
      <c r="A185" s="74" t="s">
        <v>42</v>
      </c>
      <c r="B185" s="75"/>
      <c r="C185" s="76">
        <f>SUM(C186:C192)</f>
        <v>6255202678</v>
      </c>
      <c r="D185" s="76"/>
      <c r="E185" s="76">
        <f>SUM(E186:E192)</f>
        <v>2403124616</v>
      </c>
    </row>
    <row r="186" spans="1:5">
      <c r="A186" s="77" t="s">
        <v>43</v>
      </c>
      <c r="B186" s="75"/>
      <c r="C186" s="76">
        <v>3945632887</v>
      </c>
      <c r="D186" s="76"/>
      <c r="E186" s="76">
        <v>13980512</v>
      </c>
    </row>
    <row r="187" spans="1:5">
      <c r="A187" s="77" t="s">
        <v>44</v>
      </c>
      <c r="B187" s="75"/>
      <c r="C187" s="76">
        <v>145580588</v>
      </c>
      <c r="D187" s="76"/>
      <c r="E187" s="76">
        <v>143143312</v>
      </c>
    </row>
    <row r="188" spans="1:5">
      <c r="A188" s="77" t="s">
        <v>45</v>
      </c>
      <c r="B188" s="75"/>
      <c r="C188" s="76">
        <v>2143417351</v>
      </c>
      <c r="D188" s="76"/>
      <c r="E188" s="76">
        <v>2102177168</v>
      </c>
    </row>
    <row r="189" spans="1:5">
      <c r="A189" s="77" t="s">
        <v>46</v>
      </c>
      <c r="B189" s="75"/>
      <c r="C189" s="76">
        <v>5369919</v>
      </c>
      <c r="D189" s="76"/>
      <c r="E189" s="76">
        <v>5291104</v>
      </c>
    </row>
    <row r="190" spans="1:5">
      <c r="A190" s="77" t="s">
        <v>47</v>
      </c>
      <c r="B190" s="75"/>
      <c r="C190" s="76">
        <v>2181358</v>
      </c>
      <c r="D190" s="76"/>
      <c r="E190" s="76">
        <v>569920</v>
      </c>
    </row>
    <row r="191" spans="1:5">
      <c r="A191" s="77" t="s">
        <v>48</v>
      </c>
      <c r="B191" s="75"/>
      <c r="C191" s="76">
        <v>5519523</v>
      </c>
      <c r="D191" s="76"/>
      <c r="E191" s="76">
        <v>5197564</v>
      </c>
    </row>
    <row r="192" spans="1:5">
      <c r="A192" s="77" t="s">
        <v>49</v>
      </c>
      <c r="B192" s="75"/>
      <c r="C192" s="76">
        <v>7501052</v>
      </c>
      <c r="D192" s="76"/>
      <c r="E192" s="76">
        <v>132765036</v>
      </c>
    </row>
    <row r="193" spans="1:5">
      <c r="A193" s="74" t="s">
        <v>50</v>
      </c>
      <c r="B193" s="75"/>
      <c r="C193" s="76">
        <f>SUM(C195:C197)</f>
        <v>0</v>
      </c>
      <c r="D193" s="76"/>
      <c r="E193" s="76">
        <f>SUM(E195:E197)</f>
        <v>53550000000</v>
      </c>
    </row>
    <row r="194" spans="1:5">
      <c r="A194" s="77" t="s">
        <v>51</v>
      </c>
      <c r="B194" s="75"/>
      <c r="C194" s="76"/>
      <c r="D194" s="76"/>
      <c r="E194" s="76"/>
    </row>
    <row r="195" spans="1:5">
      <c r="A195" s="78" t="s">
        <v>52</v>
      </c>
      <c r="B195" s="79"/>
      <c r="C195" s="76"/>
      <c r="D195" s="76"/>
      <c r="E195" s="76">
        <v>20700000000</v>
      </c>
    </row>
    <row r="196" spans="1:5">
      <c r="A196" s="78" t="s">
        <v>53</v>
      </c>
      <c r="B196" s="79"/>
      <c r="C196" s="76"/>
      <c r="D196" s="76"/>
      <c r="E196" s="76">
        <v>14100000000</v>
      </c>
    </row>
    <row r="197" spans="1:5">
      <c r="A197" s="78" t="s">
        <v>58</v>
      </c>
      <c r="B197" s="79"/>
      <c r="C197" s="76"/>
      <c r="D197" s="76"/>
      <c r="E197" s="76">
        <v>18750000000</v>
      </c>
    </row>
    <row r="198" spans="1:5">
      <c r="A198" s="77"/>
      <c r="B198" s="75"/>
      <c r="C198" s="76"/>
      <c r="D198" s="76"/>
      <c r="E198" s="76"/>
    </row>
    <row r="199" spans="1:5">
      <c r="A199" s="80" t="s">
        <v>59</v>
      </c>
      <c r="B199" s="81"/>
      <c r="C199" s="82">
        <f>C174+C175+C193</f>
        <v>10537586757</v>
      </c>
      <c r="D199" s="82"/>
      <c r="E199" s="82">
        <f>E174+E175+E193</f>
        <v>59352135447</v>
      </c>
    </row>
    <row r="200" spans="1:5">
      <c r="A200" s="83"/>
      <c r="B200" s="84"/>
      <c r="C200" s="82"/>
      <c r="D200" s="82"/>
      <c r="E200" s="82"/>
    </row>
    <row r="201" spans="1:5">
      <c r="A201" s="83"/>
      <c r="B201" s="84"/>
      <c r="C201" s="82"/>
      <c r="D201" s="82"/>
      <c r="E201" s="82"/>
    </row>
    <row r="202" spans="1:5">
      <c r="A202" s="83"/>
      <c r="B202" s="84"/>
      <c r="C202" s="82"/>
      <c r="D202" s="82"/>
      <c r="E202" s="82"/>
    </row>
    <row r="203" spans="1:5">
      <c r="A203" s="83"/>
      <c r="B203" s="84"/>
      <c r="C203" s="82"/>
      <c r="D203" s="82"/>
      <c r="E203" s="82"/>
    </row>
    <row r="204" spans="1:5">
      <c r="A204" s="83"/>
      <c r="B204" s="84"/>
      <c r="C204" s="82"/>
      <c r="D204" s="82"/>
      <c r="E204" s="82"/>
    </row>
    <row r="205" spans="1:5">
      <c r="A205" s="83" t="s">
        <v>60</v>
      </c>
      <c r="B205" s="84"/>
      <c r="C205" s="73">
        <v>41639</v>
      </c>
      <c r="D205" s="73"/>
      <c r="E205" s="73">
        <v>41275</v>
      </c>
    </row>
    <row r="206" spans="1:5">
      <c r="A206" s="78" t="s">
        <v>61</v>
      </c>
      <c r="B206" s="85" t="s">
        <v>62</v>
      </c>
      <c r="C206" s="76">
        <f>SUM(C207:C211)</f>
        <v>2557969920</v>
      </c>
      <c r="D206" s="86" t="s">
        <v>62</v>
      </c>
      <c r="E206" s="76">
        <f>SUM(E207:E211)</f>
        <v>3454956120</v>
      </c>
    </row>
    <row r="207" spans="1:5">
      <c r="A207" s="78" t="s">
        <v>63</v>
      </c>
      <c r="B207" s="87"/>
      <c r="C207" s="76"/>
      <c r="D207" s="87">
        <v>30000</v>
      </c>
      <c r="E207" s="76">
        <v>188376000</v>
      </c>
    </row>
    <row r="208" spans="1:5">
      <c r="A208" s="78" t="s">
        <v>64</v>
      </c>
      <c r="B208" s="87">
        <v>26800</v>
      </c>
      <c r="C208" s="76">
        <v>232869000</v>
      </c>
      <c r="D208" s="87">
        <v>96800</v>
      </c>
      <c r="E208" s="76">
        <v>905808000</v>
      </c>
    </row>
    <row r="209" spans="1:5">
      <c r="A209" s="78" t="s">
        <v>65</v>
      </c>
      <c r="B209" s="87">
        <v>211000</v>
      </c>
      <c r="C209" s="76">
        <v>2325100920</v>
      </c>
      <c r="D209" s="87">
        <v>191000</v>
      </c>
      <c r="E209" s="76">
        <v>2277405720</v>
      </c>
    </row>
    <row r="210" spans="1:5">
      <c r="A210" s="78" t="s">
        <v>66</v>
      </c>
      <c r="B210" s="87">
        <v>5</v>
      </c>
      <c r="C210" s="76"/>
      <c r="D210" s="87"/>
      <c r="E210" s="76"/>
    </row>
    <row r="211" spans="1:5">
      <c r="A211" s="78" t="s">
        <v>67</v>
      </c>
      <c r="B211" s="87"/>
      <c r="C211" s="76"/>
      <c r="D211" s="87">
        <v>13000</v>
      </c>
      <c r="E211" s="76">
        <v>83366400</v>
      </c>
    </row>
    <row r="212" spans="1:5">
      <c r="A212" s="78" t="s">
        <v>68</v>
      </c>
      <c r="B212" s="79"/>
      <c r="C212" s="76">
        <f>SUM(C213:C217)</f>
        <v>64700000000</v>
      </c>
      <c r="D212" s="76"/>
      <c r="E212" s="76">
        <f>SUM(E213:E217)</f>
        <v>28880000000</v>
      </c>
    </row>
    <row r="213" spans="1:5">
      <c r="A213" s="78" t="s">
        <v>52</v>
      </c>
      <c r="B213" s="88"/>
      <c r="C213" s="76">
        <v>21200000000</v>
      </c>
      <c r="D213" s="76"/>
      <c r="E213" s="88"/>
    </row>
    <row r="214" spans="1:5">
      <c r="A214" s="78" t="s">
        <v>69</v>
      </c>
      <c r="B214" s="79"/>
      <c r="C214" s="76">
        <v>11100000000</v>
      </c>
      <c r="D214" s="76"/>
      <c r="E214" s="76">
        <v>17380000000</v>
      </c>
    </row>
    <row r="215" spans="1:5">
      <c r="A215" s="78" t="s">
        <v>70</v>
      </c>
      <c r="B215" s="79"/>
      <c r="C215" s="76"/>
      <c r="D215" s="76"/>
      <c r="E215" s="76">
        <v>11500000000</v>
      </c>
    </row>
    <row r="216" spans="1:5">
      <c r="A216" s="78" t="s">
        <v>53</v>
      </c>
      <c r="B216" s="88"/>
      <c r="C216" s="76">
        <v>4000000000</v>
      </c>
      <c r="D216" s="76"/>
      <c r="E216" s="88"/>
    </row>
    <row r="217" spans="1:5">
      <c r="A217" s="78" t="s">
        <v>58</v>
      </c>
      <c r="B217" s="88"/>
      <c r="C217" s="76">
        <v>28400000000</v>
      </c>
      <c r="D217" s="76"/>
      <c r="E217" s="88"/>
    </row>
    <row r="218" spans="1:5">
      <c r="A218" s="78" t="s">
        <v>71</v>
      </c>
      <c r="B218" s="79"/>
      <c r="C218" s="76">
        <f>SUM(C219:C220)</f>
        <v>4217691000</v>
      </c>
      <c r="D218" s="76"/>
      <c r="E218" s="76">
        <f>SUM(E219:E220)</f>
        <v>34850000000</v>
      </c>
    </row>
    <row r="219" spans="1:5">
      <c r="A219" s="78" t="s">
        <v>72</v>
      </c>
      <c r="B219" s="79"/>
      <c r="C219" s="76"/>
      <c r="D219" s="76"/>
      <c r="E219" s="76">
        <v>24850000000</v>
      </c>
    </row>
    <row r="220" spans="1:5">
      <c r="A220" s="78" t="s">
        <v>74</v>
      </c>
      <c r="B220" s="79"/>
      <c r="C220" s="76">
        <f>187691000+4030000000</f>
        <v>4217691000</v>
      </c>
      <c r="D220" s="76"/>
      <c r="E220" s="76">
        <v>10000000000</v>
      </c>
    </row>
    <row r="221" spans="1:5">
      <c r="A221" s="80" t="s">
        <v>59</v>
      </c>
      <c r="B221" s="81"/>
      <c r="C221" s="82">
        <f>C206+C212+C218</f>
        <v>71475660920</v>
      </c>
      <c r="D221" s="82"/>
      <c r="E221" s="82">
        <f>E206+E212+E218</f>
        <v>67184956120</v>
      </c>
    </row>
    <row r="222" spans="1:5">
      <c r="A222" s="80"/>
      <c r="B222" s="81"/>
      <c r="C222" s="82"/>
      <c r="D222" s="82"/>
      <c r="E222" s="82"/>
    </row>
    <row r="223" spans="1:5">
      <c r="A223" s="83" t="s">
        <v>75</v>
      </c>
      <c r="B223" s="84"/>
      <c r="C223" s="73">
        <v>41639</v>
      </c>
      <c r="D223" s="73"/>
      <c r="E223" s="73">
        <v>41275</v>
      </c>
    </row>
    <row r="224" spans="1:5">
      <c r="A224" s="78" t="s">
        <v>76</v>
      </c>
      <c r="B224" s="84"/>
      <c r="C224" s="89">
        <v>-447200920</v>
      </c>
      <c r="D224" s="73"/>
      <c r="E224" s="89">
        <v>-653905720</v>
      </c>
    </row>
    <row r="225" spans="1:5">
      <c r="A225" s="78" t="s">
        <v>77</v>
      </c>
      <c r="B225" s="84"/>
      <c r="C225" s="89">
        <v>-47949000</v>
      </c>
      <c r="D225" s="73"/>
      <c r="E225" s="89">
        <v>-344368000</v>
      </c>
    </row>
    <row r="226" spans="1:5">
      <c r="A226" s="78" t="s">
        <v>78</v>
      </c>
      <c r="B226" s="79"/>
      <c r="C226" s="76"/>
      <c r="D226" s="76"/>
      <c r="E226" s="76">
        <v>-166400</v>
      </c>
    </row>
    <row r="227" spans="1:5">
      <c r="A227" s="80" t="s">
        <v>59</v>
      </c>
      <c r="B227" s="81"/>
      <c r="C227" s="82">
        <f>SUM(C224:C226)</f>
        <v>-495149920</v>
      </c>
      <c r="D227" s="82"/>
      <c r="E227" s="82">
        <f>SUM(E224:E226)</f>
        <v>-998440120</v>
      </c>
    </row>
    <row r="228" spans="1:5">
      <c r="A228" s="80"/>
      <c r="B228" s="81"/>
      <c r="C228" s="82"/>
      <c r="D228" s="82"/>
      <c r="E228" s="82"/>
    </row>
    <row r="229" spans="1:5">
      <c r="A229" s="83" t="s">
        <v>79</v>
      </c>
      <c r="B229" s="81"/>
      <c r="C229" s="73">
        <v>41639</v>
      </c>
      <c r="D229" s="73"/>
      <c r="E229" s="73">
        <v>41275</v>
      </c>
    </row>
    <row r="230" spans="1:5">
      <c r="A230" s="78" t="s">
        <v>80</v>
      </c>
      <c r="B230" s="85"/>
      <c r="C230" s="76">
        <v>1799815000</v>
      </c>
      <c r="D230" s="76"/>
      <c r="E230" s="76">
        <v>1799815000</v>
      </c>
    </row>
    <row r="231" spans="1:5">
      <c r="A231" s="78" t="s">
        <v>73</v>
      </c>
      <c r="B231" s="85"/>
      <c r="C231" s="76">
        <v>24795730237</v>
      </c>
      <c r="D231" s="76"/>
      <c r="E231" s="76">
        <v>12928925288</v>
      </c>
    </row>
    <row r="232" spans="1:5">
      <c r="A232" s="78" t="s">
        <v>81</v>
      </c>
      <c r="B232" s="85"/>
      <c r="C232" s="76">
        <v>227136243</v>
      </c>
      <c r="D232" s="76"/>
      <c r="E232" s="76"/>
    </row>
    <row r="233" spans="1:5">
      <c r="A233" s="78" t="s">
        <v>82</v>
      </c>
      <c r="B233" s="85"/>
      <c r="C233" s="76">
        <v>174572265</v>
      </c>
      <c r="D233" s="76"/>
      <c r="E233" s="76">
        <v>174572265</v>
      </c>
    </row>
    <row r="234" spans="1:5">
      <c r="A234" s="78" t="s">
        <v>83</v>
      </c>
      <c r="B234" s="85"/>
      <c r="C234" s="76">
        <v>142600820</v>
      </c>
      <c r="D234" s="76"/>
      <c r="E234" s="76">
        <v>340000000</v>
      </c>
    </row>
    <row r="235" spans="1:5">
      <c r="A235" s="78" t="s">
        <v>84</v>
      </c>
      <c r="B235" s="85"/>
      <c r="C235" s="76">
        <v>1915799267</v>
      </c>
      <c r="D235" s="76"/>
      <c r="E235" s="76">
        <v>2823005530</v>
      </c>
    </row>
    <row r="236" spans="1:5">
      <c r="A236" s="78" t="s">
        <v>85</v>
      </c>
      <c r="B236" s="85"/>
      <c r="C236" s="76">
        <v>349342546</v>
      </c>
      <c r="D236" s="76"/>
      <c r="E236" s="76">
        <v>187147649</v>
      </c>
    </row>
    <row r="237" spans="1:5">
      <c r="A237" s="78" t="s">
        <v>86</v>
      </c>
      <c r="B237" s="85"/>
      <c r="C237" s="76">
        <v>144821893</v>
      </c>
      <c r="D237" s="76"/>
      <c r="E237" s="76"/>
    </row>
    <row r="238" spans="1:5">
      <c r="A238" s="78" t="s">
        <v>87</v>
      </c>
      <c r="B238" s="85"/>
      <c r="C238" s="76"/>
      <c r="D238" s="76"/>
      <c r="E238" s="76">
        <v>300919632</v>
      </c>
    </row>
    <row r="239" spans="1:5">
      <c r="A239" s="78" t="s">
        <v>88</v>
      </c>
      <c r="B239" s="85"/>
      <c r="C239" s="76">
        <v>8149322588</v>
      </c>
      <c r="D239" s="76"/>
      <c r="E239" s="76">
        <v>9310953744</v>
      </c>
    </row>
    <row r="240" spans="1:5">
      <c r="A240" s="78" t="s">
        <v>89</v>
      </c>
      <c r="B240" s="85"/>
      <c r="C240" s="76"/>
      <c r="D240" s="76"/>
      <c r="E240" s="76">
        <v>767958672</v>
      </c>
    </row>
    <row r="241" spans="1:5">
      <c r="A241" s="78" t="s">
        <v>90</v>
      </c>
      <c r="B241" s="85"/>
      <c r="C241" s="76">
        <v>494157596</v>
      </c>
      <c r="D241" s="76"/>
      <c r="E241" s="76">
        <v>729967385</v>
      </c>
    </row>
    <row r="242" spans="1:5">
      <c r="A242" s="80" t="s">
        <v>91</v>
      </c>
      <c r="B242" s="85"/>
      <c r="C242" s="82">
        <f>SUM(C230:C241)</f>
        <v>38193298455</v>
      </c>
      <c r="D242" s="76"/>
      <c r="E242" s="82">
        <f>SUM(E230:E241)</f>
        <v>29363265165</v>
      </c>
    </row>
    <row r="243" spans="1:5">
      <c r="A243" s="78"/>
      <c r="B243" s="85"/>
      <c r="C243" s="76"/>
      <c r="D243" s="76"/>
      <c r="E243" s="76"/>
    </row>
    <row r="244" spans="1:5">
      <c r="A244" s="83" t="s">
        <v>92</v>
      </c>
      <c r="B244" s="85"/>
      <c r="C244" s="73">
        <v>41639</v>
      </c>
      <c r="D244" s="73"/>
      <c r="E244" s="73">
        <v>41275</v>
      </c>
    </row>
    <row r="245" spans="1:5">
      <c r="A245" s="78" t="s">
        <v>93</v>
      </c>
      <c r="B245" s="85"/>
      <c r="C245" s="76"/>
      <c r="D245" s="76"/>
      <c r="E245" s="76">
        <v>500000000</v>
      </c>
    </row>
    <row r="246" spans="1:5">
      <c r="A246" s="78" t="s">
        <v>94</v>
      </c>
      <c r="B246" s="85"/>
      <c r="C246" s="76"/>
      <c r="D246" s="76"/>
      <c r="E246" s="76">
        <v>7077785788</v>
      </c>
    </row>
    <row r="247" spans="1:5">
      <c r="A247" s="78" t="s">
        <v>97</v>
      </c>
      <c r="B247" s="85"/>
      <c r="C247" s="76">
        <v>30872540195</v>
      </c>
      <c r="D247" s="76"/>
      <c r="E247" s="76"/>
    </row>
    <row r="248" spans="1:5">
      <c r="A248" s="78" t="s">
        <v>98</v>
      </c>
      <c r="B248" s="85"/>
      <c r="C248" s="76">
        <v>75000000</v>
      </c>
      <c r="D248" s="76"/>
      <c r="E248" s="76"/>
    </row>
    <row r="249" spans="1:5">
      <c r="A249" s="78" t="s">
        <v>119</v>
      </c>
      <c r="B249" s="85"/>
      <c r="C249" s="76"/>
      <c r="D249" s="76"/>
      <c r="E249" s="76">
        <v>6600000</v>
      </c>
    </row>
    <row r="250" spans="1:5">
      <c r="A250" s="78" t="s">
        <v>120</v>
      </c>
      <c r="B250" s="85"/>
      <c r="C250" s="76"/>
      <c r="D250" s="76"/>
      <c r="E250" s="76">
        <v>189665000</v>
      </c>
    </row>
    <row r="251" spans="1:5">
      <c r="A251" s="78" t="s">
        <v>121</v>
      </c>
      <c r="B251" s="85"/>
      <c r="C251" s="76"/>
      <c r="D251" s="76"/>
      <c r="E251" s="76">
        <v>93668275</v>
      </c>
    </row>
    <row r="252" spans="1:5">
      <c r="A252" s="78" t="s">
        <v>122</v>
      </c>
      <c r="B252" s="85"/>
      <c r="C252" s="76">
        <v>23124481253</v>
      </c>
      <c r="D252" s="76"/>
      <c r="E252" s="76">
        <v>23538839800</v>
      </c>
    </row>
    <row r="253" spans="1:5">
      <c r="A253" s="78" t="s">
        <v>123</v>
      </c>
      <c r="B253" s="85"/>
      <c r="C253" s="76">
        <v>345570337</v>
      </c>
      <c r="D253" s="76"/>
      <c r="E253" s="76">
        <v>345570337</v>
      </c>
    </row>
    <row r="254" spans="1:5">
      <c r="A254" s="78" t="s">
        <v>124</v>
      </c>
      <c r="B254" s="85"/>
      <c r="C254" s="76">
        <v>202675272</v>
      </c>
      <c r="D254" s="76"/>
      <c r="E254" s="76">
        <v>202675272</v>
      </c>
    </row>
    <row r="255" spans="1:5">
      <c r="A255" s="80" t="s">
        <v>91</v>
      </c>
      <c r="B255" s="85"/>
      <c r="C255" s="82">
        <f>SUM(C245:C254)</f>
        <v>54620267057</v>
      </c>
      <c r="D255" s="76"/>
      <c r="E255" s="82">
        <f>SUM(E245:E254)</f>
        <v>31954804472</v>
      </c>
    </row>
    <row r="256" spans="1:5">
      <c r="A256" s="78"/>
      <c r="B256" s="79"/>
      <c r="C256" s="88"/>
      <c r="D256" s="88"/>
      <c r="E256" s="88"/>
    </row>
    <row r="257" spans="1:5">
      <c r="A257" s="78"/>
      <c r="B257" s="79"/>
      <c r="C257" s="88"/>
      <c r="D257" s="88"/>
      <c r="E257" s="88"/>
    </row>
    <row r="258" spans="1:5">
      <c r="A258" s="71" t="s">
        <v>125</v>
      </c>
      <c r="B258" s="72"/>
      <c r="C258" s="73">
        <v>41639</v>
      </c>
      <c r="D258" s="73"/>
      <c r="E258" s="73">
        <v>41275</v>
      </c>
    </row>
    <row r="259" spans="1:5">
      <c r="A259" s="74" t="s">
        <v>126</v>
      </c>
      <c r="B259" s="75"/>
      <c r="C259" s="76">
        <v>1803688956</v>
      </c>
      <c r="D259" s="76"/>
      <c r="E259" s="76">
        <v>1833156744</v>
      </c>
    </row>
    <row r="260" spans="1:5">
      <c r="A260" s="74" t="s">
        <v>127</v>
      </c>
      <c r="B260" s="75"/>
      <c r="C260" s="76">
        <v>307847504</v>
      </c>
      <c r="D260" s="76"/>
      <c r="E260" s="76">
        <v>458582520</v>
      </c>
    </row>
    <row r="261" spans="1:5">
      <c r="A261" s="74" t="s">
        <v>128</v>
      </c>
      <c r="B261" s="75"/>
      <c r="C261" s="76">
        <f>45087235+10024000</f>
        <v>55111235</v>
      </c>
      <c r="D261" s="76"/>
      <c r="E261" s="76">
        <v>189636022</v>
      </c>
    </row>
    <row r="262" spans="1:5">
      <c r="A262" s="80" t="s">
        <v>59</v>
      </c>
      <c r="B262" s="81"/>
      <c r="C262" s="82">
        <f>SUM(C259:C261)</f>
        <v>2166647695</v>
      </c>
      <c r="D262" s="82"/>
      <c r="E262" s="82">
        <f>SUM(E259:E261)</f>
        <v>2481375286</v>
      </c>
    </row>
    <row r="263" spans="1:5">
      <c r="A263" s="80"/>
      <c r="B263" s="81"/>
      <c r="C263" s="82"/>
      <c r="D263" s="82"/>
      <c r="E263" s="82"/>
    </row>
    <row r="264" spans="1:5">
      <c r="A264" s="83" t="s">
        <v>99</v>
      </c>
      <c r="B264" s="81"/>
      <c r="C264" s="82"/>
      <c r="D264" s="82"/>
      <c r="E264" s="82"/>
    </row>
    <row r="265" spans="1:5">
      <c r="A265" s="78" t="s">
        <v>100</v>
      </c>
      <c r="B265" s="81"/>
      <c r="C265" s="76">
        <v>48193358</v>
      </c>
      <c r="D265" s="82"/>
      <c r="E265" s="82"/>
    </row>
    <row r="266" spans="1:5">
      <c r="A266" s="78" t="s">
        <v>101</v>
      </c>
      <c r="B266" s="81"/>
      <c r="C266" s="76">
        <v>53680000</v>
      </c>
      <c r="D266" s="82"/>
      <c r="E266" s="82"/>
    </row>
    <row r="267" spans="1:5">
      <c r="A267" s="80" t="s">
        <v>59</v>
      </c>
      <c r="B267" s="81"/>
      <c r="C267" s="82">
        <f>SUM(C265:C266)</f>
        <v>101873358</v>
      </c>
      <c r="D267" s="82"/>
      <c r="E267" s="82"/>
    </row>
    <row r="268" spans="1:5">
      <c r="A268" s="80"/>
      <c r="B268" s="81"/>
      <c r="C268" s="82"/>
      <c r="D268" s="82"/>
      <c r="E268" s="82"/>
    </row>
    <row r="269" spans="1:5">
      <c r="A269" s="71" t="s">
        <v>107</v>
      </c>
      <c r="B269" s="72"/>
      <c r="C269" s="73">
        <v>41639</v>
      </c>
      <c r="D269" s="73"/>
      <c r="E269" s="73">
        <v>41275</v>
      </c>
    </row>
    <row r="270" spans="1:5">
      <c r="A270" s="74" t="s">
        <v>129</v>
      </c>
      <c r="B270" s="75"/>
      <c r="C270" s="76">
        <v>10802181</v>
      </c>
      <c r="D270" s="76"/>
      <c r="E270" s="76">
        <v>11059388</v>
      </c>
    </row>
    <row r="271" spans="1:5">
      <c r="A271" s="74" t="s">
        <v>130</v>
      </c>
      <c r="B271" s="75"/>
      <c r="C271" s="76"/>
      <c r="D271" s="76"/>
      <c r="E271" s="76"/>
    </row>
    <row r="272" spans="1:5">
      <c r="A272" s="80" t="s">
        <v>59</v>
      </c>
      <c r="B272" s="81"/>
      <c r="C272" s="82">
        <f>SUM(C270:C271)</f>
        <v>10802181</v>
      </c>
      <c r="D272" s="82"/>
      <c r="E272" s="82">
        <f>SUM(E270:E271)</f>
        <v>11059388</v>
      </c>
    </row>
    <row r="273" spans="1:5">
      <c r="A273" s="74"/>
      <c r="B273" s="75"/>
      <c r="C273" s="88"/>
      <c r="D273" s="88"/>
      <c r="E273" s="88"/>
    </row>
    <row r="274" spans="1:5">
      <c r="A274" s="71" t="s">
        <v>108</v>
      </c>
      <c r="B274" s="75"/>
      <c r="C274" s="73">
        <v>41639</v>
      </c>
      <c r="D274" s="73"/>
      <c r="E274" s="73">
        <v>41275</v>
      </c>
    </row>
    <row r="275" spans="1:5">
      <c r="A275" s="74" t="s">
        <v>131</v>
      </c>
      <c r="B275" s="75"/>
      <c r="C275" s="76">
        <v>6266697970</v>
      </c>
      <c r="D275" s="76"/>
      <c r="E275" s="76">
        <v>7025867970</v>
      </c>
    </row>
    <row r="276" spans="1:5">
      <c r="A276" s="74" t="s">
        <v>132</v>
      </c>
      <c r="B276" s="75"/>
      <c r="C276" s="76">
        <v>1716122417</v>
      </c>
      <c r="D276" s="76"/>
      <c r="E276" s="76">
        <v>2029928480</v>
      </c>
    </row>
    <row r="277" spans="1:5">
      <c r="A277" s="74" t="s">
        <v>133</v>
      </c>
      <c r="B277" s="75"/>
      <c r="C277" s="76"/>
      <c r="D277" s="76"/>
      <c r="E277" s="76">
        <v>92977140</v>
      </c>
    </row>
    <row r="278" spans="1:5">
      <c r="A278" s="74" t="s">
        <v>134</v>
      </c>
      <c r="B278" s="75"/>
      <c r="C278" s="76"/>
      <c r="D278" s="76"/>
      <c r="E278" s="76"/>
    </row>
    <row r="279" spans="1:5">
      <c r="A279" s="80" t="s">
        <v>59</v>
      </c>
      <c r="B279" s="75"/>
      <c r="C279" s="82">
        <f>SUM(C275:C278)</f>
        <v>7982820387</v>
      </c>
      <c r="D279" s="76"/>
      <c r="E279" s="82">
        <f>SUM(E275:E278)</f>
        <v>9148773590</v>
      </c>
    </row>
    <row r="280" spans="1:5">
      <c r="A280" s="74"/>
      <c r="B280" s="75"/>
      <c r="C280" s="76"/>
      <c r="D280" s="76"/>
      <c r="E280" s="76"/>
    </row>
  </sheetData>
  <mergeCells count="2">
    <mergeCell ref="A5:G5"/>
    <mergeCell ref="A6:G6"/>
  </mergeCells>
  <phoneticPr fontId="0" type="noConversion"/>
  <pageMargins left="0.75" right="0" top="0.5" bottom="0.75" header="0.5" footer="0.5"/>
  <pageSetup paperSize="9" orientation="landscape" horizontalDpi="4294967293" verticalDpi="0"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dimension ref="A1:G270"/>
  <sheetViews>
    <sheetView workbookViewId="0">
      <selection activeCell="A269" sqref="A269:A270"/>
    </sheetView>
  </sheetViews>
  <sheetFormatPr defaultColWidth="9.140625" defaultRowHeight="15"/>
  <cols>
    <col min="1" max="1" width="30.7109375" style="24" customWidth="1"/>
    <col min="2" max="2" width="17.7109375" style="24" customWidth="1"/>
    <col min="3" max="3" width="16.7109375" style="24" customWidth="1"/>
    <col min="4" max="4" width="17.7109375" style="24" customWidth="1"/>
    <col min="5" max="5" width="16.7109375" style="24" customWidth="1"/>
    <col min="6" max="6" width="18.140625" style="24" bestFit="1" customWidth="1"/>
    <col min="7" max="7" width="18.7109375" style="24" customWidth="1"/>
    <col min="8" max="16384" width="9.140625" style="24"/>
  </cols>
  <sheetData>
    <row r="1" spans="1:7">
      <c r="A1" s="39" t="s">
        <v>135</v>
      </c>
    </row>
    <row r="2" spans="1:7">
      <c r="A2" s="43"/>
      <c r="B2" s="43" t="s">
        <v>136</v>
      </c>
      <c r="C2" s="43" t="s">
        <v>137</v>
      </c>
      <c r="D2" s="43" t="s">
        <v>138</v>
      </c>
      <c r="E2" s="43" t="s">
        <v>139</v>
      </c>
      <c r="F2" s="43" t="s">
        <v>140</v>
      </c>
      <c r="G2" s="43" t="s">
        <v>141</v>
      </c>
    </row>
    <row r="3" spans="1:7">
      <c r="A3" s="51" t="s">
        <v>142</v>
      </c>
      <c r="B3" s="51" t="s">
        <v>143</v>
      </c>
      <c r="C3" s="51" t="s">
        <v>144</v>
      </c>
      <c r="D3" s="51" t="s">
        <v>145</v>
      </c>
      <c r="E3" s="51" t="s">
        <v>146</v>
      </c>
      <c r="F3" s="51" t="s">
        <v>147</v>
      </c>
      <c r="G3" s="51" t="s">
        <v>148</v>
      </c>
    </row>
    <row r="4" spans="1:7">
      <c r="A4" s="90" t="s">
        <v>149</v>
      </c>
      <c r="B4" s="27"/>
      <c r="C4" s="27"/>
      <c r="D4" s="27"/>
      <c r="E4" s="27"/>
      <c r="F4" s="27"/>
      <c r="G4" s="27"/>
    </row>
    <row r="5" spans="1:7">
      <c r="A5" s="12" t="s">
        <v>150</v>
      </c>
      <c r="B5" s="15">
        <v>24965639811</v>
      </c>
      <c r="C5" s="15">
        <v>696417424</v>
      </c>
      <c r="D5" s="15">
        <v>5759773604</v>
      </c>
      <c r="E5" s="15">
        <v>739503651</v>
      </c>
      <c r="F5" s="15">
        <v>1683978709</v>
      </c>
      <c r="G5" s="15">
        <f>SUM(B5:F5)</f>
        <v>33845313199</v>
      </c>
    </row>
    <row r="6" spans="1:7">
      <c r="A6" s="12" t="s">
        <v>151</v>
      </c>
      <c r="B6" s="17"/>
      <c r="C6" s="17"/>
      <c r="D6" s="17"/>
      <c r="E6" s="17"/>
      <c r="F6" s="17"/>
      <c r="G6" s="17">
        <f>SUM(B6:F6)</f>
        <v>0</v>
      </c>
    </row>
    <row r="7" spans="1:7">
      <c r="A7" s="12" t="s">
        <v>152</v>
      </c>
      <c r="B7" s="17">
        <v>236491720</v>
      </c>
      <c r="C7" s="17">
        <v>41534322</v>
      </c>
      <c r="D7" s="17">
        <v>31300515</v>
      </c>
      <c r="E7" s="17">
        <v>196173429</v>
      </c>
      <c r="F7" s="17">
        <v>25000000</v>
      </c>
      <c r="G7" s="17">
        <f t="shared" ref="G7:G17" si="0">SUM(B7:F7)</f>
        <v>530499986</v>
      </c>
    </row>
    <row r="8" spans="1:7">
      <c r="A8" s="12" t="s">
        <v>153</v>
      </c>
      <c r="B8" s="15">
        <f>B5+B6-B7</f>
        <v>24729148091</v>
      </c>
      <c r="C8" s="15">
        <f>C5+C6-C7</f>
        <v>654883102</v>
      </c>
      <c r="D8" s="15">
        <f>D5+D6-D7</f>
        <v>5728473089</v>
      </c>
      <c r="E8" s="15">
        <f>E5+E6-E7</f>
        <v>543330222</v>
      </c>
      <c r="F8" s="15">
        <f>F5+F6-F7</f>
        <v>1658978709</v>
      </c>
      <c r="G8" s="15">
        <f t="shared" si="0"/>
        <v>33314813213</v>
      </c>
    </row>
    <row r="9" spans="1:7">
      <c r="A9" s="13" t="s">
        <v>154</v>
      </c>
      <c r="B9" s="17"/>
      <c r="C9" s="17"/>
      <c r="D9" s="17"/>
      <c r="E9" s="17"/>
      <c r="F9" s="17"/>
      <c r="G9" s="17"/>
    </row>
    <row r="10" spans="1:7">
      <c r="A10" s="12" t="s">
        <v>150</v>
      </c>
      <c r="B10" s="15">
        <v>21060912317</v>
      </c>
      <c r="C10" s="15">
        <v>696417424</v>
      </c>
      <c r="D10" s="15">
        <v>4439299533</v>
      </c>
      <c r="E10" s="15">
        <v>616374577</v>
      </c>
      <c r="F10" s="15">
        <v>1678978725</v>
      </c>
      <c r="G10" s="15">
        <f t="shared" si="0"/>
        <v>28491982576</v>
      </c>
    </row>
    <row r="11" spans="1:7">
      <c r="A11" s="12" t="s">
        <v>151</v>
      </c>
      <c r="B11" s="17">
        <v>552525480</v>
      </c>
      <c r="C11" s="17"/>
      <c r="D11" s="17">
        <v>306851280</v>
      </c>
      <c r="E11" s="17">
        <v>38242083</v>
      </c>
      <c r="F11" s="17">
        <v>2500002</v>
      </c>
      <c r="G11" s="17">
        <f t="shared" si="0"/>
        <v>900118845</v>
      </c>
    </row>
    <row r="12" spans="1:7">
      <c r="A12" s="12" t="s">
        <v>155</v>
      </c>
      <c r="B12" s="17">
        <v>552525480</v>
      </c>
      <c r="C12" s="17"/>
      <c r="D12" s="17">
        <v>306851280</v>
      </c>
      <c r="E12" s="17">
        <v>38242083</v>
      </c>
      <c r="F12" s="17"/>
      <c r="G12" s="17">
        <f t="shared" si="0"/>
        <v>897618843</v>
      </c>
    </row>
    <row r="13" spans="1:7">
      <c r="A13" s="12" t="s">
        <v>152</v>
      </c>
      <c r="B13" s="17">
        <v>236491720</v>
      </c>
      <c r="C13" s="17">
        <v>41534322</v>
      </c>
      <c r="D13" s="17">
        <v>31300515</v>
      </c>
      <c r="E13" s="17">
        <v>166434335</v>
      </c>
      <c r="F13" s="17">
        <v>22500018</v>
      </c>
      <c r="G13" s="17">
        <f t="shared" si="0"/>
        <v>498260910</v>
      </c>
    </row>
    <row r="14" spans="1:7">
      <c r="A14" s="12" t="s">
        <v>153</v>
      </c>
      <c r="B14" s="15">
        <f>B10+B11-B13</f>
        <v>21376946077</v>
      </c>
      <c r="C14" s="15">
        <f>C10+C11-C13</f>
        <v>654883102</v>
      </c>
      <c r="D14" s="15">
        <f>D10+D11-D13</f>
        <v>4714850298</v>
      </c>
      <c r="E14" s="15">
        <f>E10+E11-E13</f>
        <v>488182325</v>
      </c>
      <c r="F14" s="15">
        <f>F10+F11-F13</f>
        <v>1658978709</v>
      </c>
      <c r="G14" s="15">
        <f t="shared" si="0"/>
        <v>28893840511</v>
      </c>
    </row>
    <row r="15" spans="1:7">
      <c r="A15" s="13" t="s">
        <v>156</v>
      </c>
      <c r="B15" s="17"/>
      <c r="C15" s="17"/>
      <c r="D15" s="17"/>
      <c r="E15" s="17"/>
      <c r="F15" s="17"/>
      <c r="G15" s="17"/>
    </row>
    <row r="16" spans="1:7">
      <c r="A16" s="12" t="s">
        <v>157</v>
      </c>
      <c r="B16" s="17">
        <f>B5-B10</f>
        <v>3904727494</v>
      </c>
      <c r="C16" s="17">
        <f>C5-C10</f>
        <v>0</v>
      </c>
      <c r="D16" s="17">
        <f>D5-D10</f>
        <v>1320474071</v>
      </c>
      <c r="E16" s="17">
        <f>E5-E10</f>
        <v>123129074</v>
      </c>
      <c r="F16" s="17">
        <f>F5-F10</f>
        <v>4999984</v>
      </c>
      <c r="G16" s="17">
        <f t="shared" si="0"/>
        <v>5353330623</v>
      </c>
    </row>
    <row r="17" spans="1:7">
      <c r="A17" s="35" t="s">
        <v>158</v>
      </c>
      <c r="B17" s="55">
        <f>B8-B14</f>
        <v>3352202014</v>
      </c>
      <c r="C17" s="55">
        <f>C8-C14</f>
        <v>0</v>
      </c>
      <c r="D17" s="55">
        <f>D8-D14</f>
        <v>1013622791</v>
      </c>
      <c r="E17" s="55">
        <f>E8-E14</f>
        <v>55147897</v>
      </c>
      <c r="F17" s="55">
        <f>F8-F14</f>
        <v>0</v>
      </c>
      <c r="G17" s="55">
        <f t="shared" si="0"/>
        <v>4420972702</v>
      </c>
    </row>
    <row r="18" spans="1:7">
      <c r="A18" s="39" t="s">
        <v>159</v>
      </c>
      <c r="E18" s="91"/>
      <c r="F18" s="91"/>
    </row>
    <row r="19" spans="1:7">
      <c r="A19" s="43" t="s">
        <v>142</v>
      </c>
      <c r="B19" s="43" t="s">
        <v>160</v>
      </c>
      <c r="C19" s="43" t="s">
        <v>161</v>
      </c>
      <c r="D19" s="43" t="s">
        <v>162</v>
      </c>
      <c r="E19" s="64"/>
      <c r="F19" s="64"/>
    </row>
    <row r="20" spans="1:7">
      <c r="A20" s="50"/>
      <c r="B20" s="51" t="s">
        <v>163</v>
      </c>
      <c r="C20" s="51" t="s">
        <v>164</v>
      </c>
      <c r="D20" s="51" t="s">
        <v>165</v>
      </c>
      <c r="F20" s="92"/>
    </row>
    <row r="21" spans="1:7">
      <c r="A21" s="90" t="s">
        <v>149</v>
      </c>
      <c r="B21" s="27"/>
      <c r="C21" s="27"/>
      <c r="D21" s="27"/>
    </row>
    <row r="22" spans="1:7">
      <c r="A22" s="12" t="s">
        <v>150</v>
      </c>
      <c r="B22" s="17">
        <v>10423622</v>
      </c>
      <c r="C22" s="17">
        <v>82215000</v>
      </c>
      <c r="D22" s="15">
        <f>SUM(B22:C22)</f>
        <v>92638622</v>
      </c>
      <c r="E22" s="138"/>
      <c r="F22" s="138"/>
    </row>
    <row r="23" spans="1:7">
      <c r="A23" s="12" t="s">
        <v>151</v>
      </c>
      <c r="B23" s="17"/>
      <c r="C23" s="17"/>
      <c r="D23" s="17">
        <f>SUM(B23:C23)</f>
        <v>0</v>
      </c>
      <c r="E23" s="57"/>
      <c r="F23" s="57"/>
    </row>
    <row r="24" spans="1:7">
      <c r="A24" s="12" t="s">
        <v>152</v>
      </c>
      <c r="B24" s="17">
        <v>10423622</v>
      </c>
      <c r="C24" s="17">
        <v>19215000</v>
      </c>
      <c r="D24" s="17">
        <f>SUM(B24:C24)</f>
        <v>29638622</v>
      </c>
    </row>
    <row r="25" spans="1:7">
      <c r="A25" s="12" t="s">
        <v>153</v>
      </c>
      <c r="B25" s="17">
        <f>B22+B23-B24</f>
        <v>0</v>
      </c>
      <c r="C25" s="17">
        <f>C22+C23-C24</f>
        <v>63000000</v>
      </c>
      <c r="D25" s="15">
        <f>D22+D23-D24</f>
        <v>63000000</v>
      </c>
    </row>
    <row r="26" spans="1:7">
      <c r="A26" s="13" t="s">
        <v>154</v>
      </c>
      <c r="B26" s="17"/>
      <c r="C26" s="17"/>
      <c r="D26" s="17"/>
    </row>
    <row r="27" spans="1:7">
      <c r="A27" s="12" t="s">
        <v>150</v>
      </c>
      <c r="B27" s="17">
        <v>10423622</v>
      </c>
      <c r="C27" s="17">
        <f>31500000+19215000</f>
        <v>50715000</v>
      </c>
      <c r="D27" s="15">
        <f>SUM(B27:C27)</f>
        <v>61138622</v>
      </c>
    </row>
    <row r="28" spans="1:7">
      <c r="A28" s="12" t="s">
        <v>151</v>
      </c>
      <c r="B28" s="17"/>
      <c r="C28" s="17">
        <v>21000000</v>
      </c>
      <c r="D28" s="17">
        <f>B28+C28</f>
        <v>21000000</v>
      </c>
    </row>
    <row r="29" spans="1:7">
      <c r="A29" s="12" t="s">
        <v>155</v>
      </c>
      <c r="B29" s="17"/>
      <c r="C29" s="17">
        <v>21000000</v>
      </c>
      <c r="D29" s="17">
        <f>B29+C29</f>
        <v>21000000</v>
      </c>
    </row>
    <row r="30" spans="1:7">
      <c r="A30" s="12" t="s">
        <v>152</v>
      </c>
      <c r="B30" s="17">
        <v>10423622</v>
      </c>
      <c r="C30" s="17">
        <v>19215000</v>
      </c>
      <c r="D30" s="17">
        <f>SUM(B30:C30)</f>
        <v>29638622</v>
      </c>
    </row>
    <row r="31" spans="1:7">
      <c r="A31" s="12" t="s">
        <v>153</v>
      </c>
      <c r="B31" s="17">
        <f>B27+B28-B30</f>
        <v>0</v>
      </c>
      <c r="C31" s="17">
        <f>C27+C28-C30</f>
        <v>52500000</v>
      </c>
      <c r="D31" s="15">
        <f>D27+D28-D30</f>
        <v>52500000</v>
      </c>
    </row>
    <row r="32" spans="1:7">
      <c r="A32" s="13" t="s">
        <v>156</v>
      </c>
      <c r="B32" s="17"/>
      <c r="C32" s="17"/>
      <c r="D32" s="17"/>
    </row>
    <row r="33" spans="1:6">
      <c r="A33" s="12" t="s">
        <v>157</v>
      </c>
      <c r="B33" s="17">
        <f>B22-B27</f>
        <v>0</v>
      </c>
      <c r="C33" s="17">
        <f>C22-C27</f>
        <v>31500000</v>
      </c>
      <c r="D33" s="17">
        <f>D22-D27</f>
        <v>31500000</v>
      </c>
    </row>
    <row r="34" spans="1:6">
      <c r="A34" s="35" t="s">
        <v>158</v>
      </c>
      <c r="B34" s="55">
        <f>B25-B31</f>
        <v>0</v>
      </c>
      <c r="C34" s="55">
        <f>C25-C31</f>
        <v>10500000</v>
      </c>
      <c r="D34" s="55">
        <f>D25-D31</f>
        <v>10500000</v>
      </c>
    </row>
    <row r="35" spans="1:6">
      <c r="A35" s="93"/>
      <c r="B35" s="94"/>
      <c r="C35" s="94"/>
      <c r="D35" s="94"/>
    </row>
    <row r="36" spans="1:6">
      <c r="A36" s="71" t="s">
        <v>166</v>
      </c>
      <c r="B36" s="95"/>
      <c r="C36" s="75"/>
      <c r="D36" s="96">
        <v>41639</v>
      </c>
      <c r="E36" s="96">
        <v>41275</v>
      </c>
      <c r="F36" s="88"/>
    </row>
    <row r="37" spans="1:6">
      <c r="A37" s="74" t="s">
        <v>167</v>
      </c>
      <c r="B37" s="95"/>
      <c r="C37" s="75"/>
      <c r="D37" s="88"/>
      <c r="E37" s="88"/>
      <c r="F37" s="88"/>
    </row>
    <row r="38" spans="1:6">
      <c r="A38" s="74" t="s">
        <v>187</v>
      </c>
      <c r="B38" s="95"/>
      <c r="C38" s="75"/>
      <c r="D38" s="76">
        <v>17063929991</v>
      </c>
      <c r="E38" s="76"/>
      <c r="F38" s="88"/>
    </row>
    <row r="39" spans="1:6">
      <c r="A39" s="74" t="s">
        <v>186</v>
      </c>
      <c r="B39" s="95"/>
      <c r="C39" s="75"/>
      <c r="D39" s="76">
        <v>74546065525</v>
      </c>
      <c r="E39" s="76">
        <v>27861206</v>
      </c>
      <c r="F39" s="88"/>
    </row>
    <row r="40" spans="1:6">
      <c r="A40" s="74" t="s">
        <v>168</v>
      </c>
      <c r="B40" s="95"/>
      <c r="C40" s="75"/>
      <c r="D40" s="76">
        <v>717507500</v>
      </c>
      <c r="E40" s="76">
        <v>717507500</v>
      </c>
      <c r="F40" s="88"/>
    </row>
    <row r="41" spans="1:6">
      <c r="A41" s="74" t="s">
        <v>169</v>
      </c>
      <c r="B41" s="95"/>
      <c r="C41" s="75"/>
      <c r="D41" s="76">
        <v>1845000000</v>
      </c>
      <c r="E41" s="76">
        <v>1845000000</v>
      </c>
      <c r="F41" s="88"/>
    </row>
    <row r="42" spans="1:6">
      <c r="A42" s="74" t="s">
        <v>170</v>
      </c>
      <c r="B42" s="95"/>
      <c r="C42" s="75"/>
      <c r="D42" s="76">
        <v>18155930592</v>
      </c>
      <c r="E42" s="76">
        <v>1963746956</v>
      </c>
      <c r="F42" s="88"/>
    </row>
    <row r="43" spans="1:6">
      <c r="A43" s="80" t="s">
        <v>59</v>
      </c>
      <c r="B43" s="95"/>
      <c r="C43" s="75"/>
      <c r="D43" s="82">
        <f>SUM(D38:D42)</f>
        <v>112328433608</v>
      </c>
      <c r="E43" s="82">
        <f>SUM(E38:E42)</f>
        <v>4554115662</v>
      </c>
      <c r="F43" s="88"/>
    </row>
    <row r="44" spans="1:6">
      <c r="A44" s="74"/>
      <c r="B44" s="95"/>
      <c r="C44" s="75"/>
      <c r="D44" s="88"/>
      <c r="E44" s="88"/>
      <c r="F44" s="88"/>
    </row>
    <row r="45" spans="1:6">
      <c r="A45" s="71" t="s">
        <v>171</v>
      </c>
      <c r="B45" s="95"/>
      <c r="C45" s="75"/>
      <c r="D45" s="96">
        <v>41639</v>
      </c>
      <c r="E45" s="96">
        <v>41275</v>
      </c>
      <c r="F45" s="88"/>
    </row>
    <row r="46" spans="1:6">
      <c r="A46" s="74" t="s">
        <v>172</v>
      </c>
      <c r="B46" s="95"/>
      <c r="C46" s="75"/>
      <c r="D46" s="76">
        <v>37010360</v>
      </c>
      <c r="E46" s="76">
        <v>46843160</v>
      </c>
      <c r="F46" s="88"/>
    </row>
    <row r="47" spans="1:6">
      <c r="A47" s="74" t="s">
        <v>173</v>
      </c>
      <c r="B47" s="95"/>
      <c r="C47" s="75"/>
      <c r="D47" s="76">
        <v>44621637</v>
      </c>
      <c r="E47" s="76">
        <v>15654934</v>
      </c>
      <c r="F47" s="88"/>
    </row>
    <row r="48" spans="1:6">
      <c r="A48" s="74" t="s">
        <v>174</v>
      </c>
      <c r="B48" s="95"/>
      <c r="C48" s="75"/>
      <c r="D48" s="76">
        <v>39375209</v>
      </c>
      <c r="E48" s="76">
        <v>90568436</v>
      </c>
      <c r="F48" s="88"/>
    </row>
    <row r="49" spans="1:6">
      <c r="A49" s="80" t="s">
        <v>59</v>
      </c>
      <c r="B49" s="95"/>
      <c r="C49" s="75"/>
      <c r="D49" s="82">
        <f>SUM(D46:D48)</f>
        <v>121007206</v>
      </c>
      <c r="E49" s="82">
        <f>SUM(E46:E48)</f>
        <v>153066530</v>
      </c>
      <c r="F49" s="88"/>
    </row>
    <row r="50" spans="1:6">
      <c r="A50" s="97"/>
      <c r="B50" s="98"/>
      <c r="C50" s="99"/>
      <c r="D50" s="100"/>
      <c r="E50" s="100"/>
      <c r="F50" s="88"/>
    </row>
    <row r="51" spans="1:6">
      <c r="A51" s="129" t="s">
        <v>102</v>
      </c>
      <c r="B51" s="98"/>
      <c r="C51" s="99"/>
      <c r="D51" s="100"/>
      <c r="E51" s="100"/>
      <c r="F51" s="88"/>
    </row>
    <row r="52" spans="1:6">
      <c r="A52" s="130" t="s">
        <v>103</v>
      </c>
      <c r="B52" s="98"/>
      <c r="C52" s="99"/>
      <c r="D52" s="100"/>
      <c r="E52" s="100"/>
      <c r="F52" s="88"/>
    </row>
    <row r="53" spans="1:6">
      <c r="A53" s="130" t="s">
        <v>104</v>
      </c>
      <c r="B53" s="98"/>
      <c r="C53" s="99"/>
      <c r="D53" s="101">
        <v>-46618524</v>
      </c>
      <c r="E53" s="100"/>
      <c r="F53" s="88"/>
    </row>
    <row r="54" spans="1:6">
      <c r="A54" s="130" t="s">
        <v>105</v>
      </c>
      <c r="B54" s="98"/>
      <c r="C54" s="99"/>
      <c r="D54" s="100">
        <v>11654631</v>
      </c>
      <c r="E54" s="100"/>
      <c r="F54" s="88"/>
    </row>
    <row r="55" spans="1:6">
      <c r="A55" s="97"/>
      <c r="B55" s="98"/>
      <c r="C55" s="99"/>
      <c r="D55" s="100"/>
      <c r="E55" s="101"/>
      <c r="F55" s="88"/>
    </row>
    <row r="56" spans="1:6">
      <c r="A56" s="83" t="s">
        <v>106</v>
      </c>
      <c r="B56" s="95"/>
      <c r="C56" s="75"/>
      <c r="D56" s="96">
        <v>41639</v>
      </c>
      <c r="E56" s="96">
        <v>41275</v>
      </c>
      <c r="F56" s="88"/>
    </row>
    <row r="57" spans="1:6">
      <c r="A57" s="78" t="s">
        <v>175</v>
      </c>
      <c r="B57" s="95"/>
      <c r="C57" s="102"/>
      <c r="D57" s="76">
        <v>57757938880</v>
      </c>
      <c r="E57" s="76">
        <v>24892504832</v>
      </c>
      <c r="F57" s="102" t="s">
        <v>176</v>
      </c>
    </row>
    <row r="58" spans="1:6">
      <c r="A58" s="78" t="s">
        <v>177</v>
      </c>
      <c r="B58" s="95"/>
      <c r="C58" s="102"/>
      <c r="D58" s="76">
        <v>26353885778</v>
      </c>
      <c r="E58" s="76">
        <v>5179200000</v>
      </c>
      <c r="F58" s="102" t="s">
        <v>178</v>
      </c>
    </row>
    <row r="59" spans="1:6">
      <c r="A59" s="78" t="s">
        <v>179</v>
      </c>
      <c r="B59" s="95"/>
      <c r="C59" s="102"/>
      <c r="D59" s="76"/>
      <c r="E59" s="76">
        <v>4160000000</v>
      </c>
      <c r="F59" s="102" t="s">
        <v>180</v>
      </c>
    </row>
    <row r="60" spans="1:6">
      <c r="A60" s="78" t="s">
        <v>181</v>
      </c>
      <c r="B60" s="95"/>
      <c r="C60" s="102"/>
      <c r="D60" s="76">
        <v>37000000000</v>
      </c>
      <c r="E60" s="76">
        <v>3952000000</v>
      </c>
      <c r="F60" s="102" t="s">
        <v>182</v>
      </c>
    </row>
    <row r="61" spans="1:6">
      <c r="A61" s="80" t="s">
        <v>59</v>
      </c>
      <c r="B61" s="95"/>
      <c r="C61" s="75"/>
      <c r="D61" s="104">
        <f>SUM(D57:D60)</f>
        <v>121111824658</v>
      </c>
      <c r="E61" s="104">
        <f>SUM(E57:E60)</f>
        <v>38183704832</v>
      </c>
      <c r="F61" s="88"/>
    </row>
    <row r="62" spans="1:6">
      <c r="A62" s="80"/>
      <c r="B62" s="95"/>
      <c r="C62" s="75"/>
      <c r="D62" s="104"/>
      <c r="E62" s="104"/>
      <c r="F62" s="88"/>
    </row>
    <row r="63" spans="1:6">
      <c r="A63" s="83" t="s">
        <v>109</v>
      </c>
      <c r="B63" s="95"/>
      <c r="C63" s="75"/>
      <c r="D63" s="96">
        <v>41639</v>
      </c>
      <c r="E63" s="96">
        <v>41275</v>
      </c>
      <c r="F63" s="88"/>
    </row>
    <row r="64" spans="1:6">
      <c r="A64" s="105" t="s">
        <v>183</v>
      </c>
      <c r="B64" s="95"/>
      <c r="C64" s="75"/>
      <c r="D64" s="76"/>
      <c r="E64" s="76">
        <v>345454545</v>
      </c>
      <c r="F64" s="88"/>
    </row>
    <row r="65" spans="1:6">
      <c r="A65" s="105" t="s">
        <v>115</v>
      </c>
      <c r="B65" s="95"/>
      <c r="C65" s="75"/>
      <c r="D65" s="76">
        <v>181488401</v>
      </c>
      <c r="E65" s="76"/>
      <c r="F65" s="88"/>
    </row>
    <row r="66" spans="1:6">
      <c r="A66" s="105" t="s">
        <v>184</v>
      </c>
      <c r="B66" s="95"/>
      <c r="C66" s="75"/>
      <c r="D66" s="76"/>
      <c r="E66" s="76">
        <v>388540638</v>
      </c>
      <c r="F66" s="88"/>
    </row>
    <row r="67" spans="1:6">
      <c r="A67" s="105" t="s">
        <v>185</v>
      </c>
      <c r="B67" s="95"/>
      <c r="C67" s="75"/>
      <c r="D67" s="76">
        <v>44776153</v>
      </c>
      <c r="E67" s="76">
        <v>189304819</v>
      </c>
      <c r="F67" s="88"/>
    </row>
    <row r="68" spans="1:6">
      <c r="A68" s="80" t="s">
        <v>59</v>
      </c>
      <c r="B68" s="95"/>
      <c r="C68" s="75"/>
      <c r="D68" s="82">
        <f>SUM(D64:D67)</f>
        <v>226264554</v>
      </c>
      <c r="E68" s="82">
        <f>SUM(E64:E67)</f>
        <v>923300002</v>
      </c>
      <c r="F68" s="88"/>
    </row>
    <row r="69" spans="1:6">
      <c r="A69" s="83" t="s">
        <v>110</v>
      </c>
      <c r="B69" s="95"/>
      <c r="C69" s="75"/>
      <c r="D69" s="96">
        <v>41639</v>
      </c>
      <c r="E69" s="96">
        <v>41275</v>
      </c>
      <c r="F69" s="88"/>
    </row>
    <row r="70" spans="1:6">
      <c r="A70" s="78" t="s">
        <v>196</v>
      </c>
      <c r="B70" s="95"/>
      <c r="C70" s="75"/>
      <c r="D70" s="76">
        <v>3368665734</v>
      </c>
      <c r="E70" s="76">
        <v>2790030982</v>
      </c>
      <c r="F70" s="88"/>
    </row>
    <row r="71" spans="1:6">
      <c r="A71" s="80" t="s">
        <v>59</v>
      </c>
      <c r="B71" s="95"/>
      <c r="C71" s="75"/>
      <c r="D71" s="82">
        <f>SUM(D70:D70)</f>
        <v>3368665734</v>
      </c>
      <c r="E71" s="82">
        <f>SUM(E70:E70)</f>
        <v>2790030982</v>
      </c>
      <c r="F71" s="88"/>
    </row>
    <row r="72" spans="1:6">
      <c r="A72" s="83" t="s">
        <v>111</v>
      </c>
      <c r="B72" s="95"/>
      <c r="C72" s="106"/>
      <c r="D72" s="96">
        <v>41639</v>
      </c>
      <c r="E72" s="96">
        <v>41275</v>
      </c>
      <c r="F72" s="88"/>
    </row>
    <row r="73" spans="1:6">
      <c r="A73" s="78" t="s">
        <v>197</v>
      </c>
      <c r="B73" s="95"/>
      <c r="C73" s="106"/>
      <c r="D73" s="76"/>
      <c r="E73" s="76"/>
      <c r="F73" s="88"/>
    </row>
    <row r="74" spans="1:6">
      <c r="A74" s="105" t="s">
        <v>198</v>
      </c>
      <c r="B74" s="95"/>
      <c r="C74" s="106"/>
      <c r="D74" s="76"/>
      <c r="E74" s="76">
        <v>216194640</v>
      </c>
      <c r="F74" s="88"/>
    </row>
    <row r="75" spans="1:6">
      <c r="A75" s="78" t="s">
        <v>199</v>
      </c>
      <c r="B75" s="95"/>
      <c r="C75" s="106"/>
      <c r="D75" s="76">
        <v>1491924363</v>
      </c>
      <c r="E75" s="76">
        <v>2476252739</v>
      </c>
      <c r="F75" s="88"/>
    </row>
    <row r="76" spans="1:6">
      <c r="A76" s="78" t="s">
        <v>200</v>
      </c>
      <c r="B76" s="95"/>
      <c r="C76" s="106"/>
      <c r="D76" s="76">
        <v>2114679770</v>
      </c>
      <c r="E76" s="76">
        <v>49047000</v>
      </c>
      <c r="F76" s="88"/>
    </row>
    <row r="77" spans="1:6">
      <c r="A77" s="78" t="s">
        <v>201</v>
      </c>
      <c r="B77" s="95"/>
      <c r="C77" s="107"/>
      <c r="D77" s="76">
        <v>35182063</v>
      </c>
      <c r="E77" s="76"/>
      <c r="F77" s="88"/>
    </row>
    <row r="78" spans="1:6">
      <c r="A78" s="80" t="s">
        <v>59</v>
      </c>
      <c r="B78" s="95"/>
      <c r="C78" s="107"/>
      <c r="D78" s="82">
        <f>SUM(D73:D77)</f>
        <v>3641786196</v>
      </c>
      <c r="E78" s="82">
        <f>SUM(E73:E77)</f>
        <v>2741494379</v>
      </c>
      <c r="F78" s="88"/>
    </row>
    <row r="79" spans="1:6">
      <c r="A79" s="80"/>
      <c r="B79" s="95"/>
      <c r="C79" s="107"/>
      <c r="D79" s="82"/>
      <c r="E79" s="82"/>
      <c r="F79" s="88"/>
    </row>
    <row r="80" spans="1:6">
      <c r="A80" s="108" t="s">
        <v>112</v>
      </c>
      <c r="B80" s="88"/>
      <c r="C80" s="82"/>
      <c r="D80" s="96">
        <v>41639</v>
      </c>
      <c r="E80" s="96">
        <v>41275</v>
      </c>
      <c r="F80" s="88"/>
    </row>
    <row r="81" spans="1:6">
      <c r="A81" s="78" t="s">
        <v>202</v>
      </c>
      <c r="B81" s="75"/>
      <c r="C81" s="82"/>
      <c r="D81" s="76">
        <v>2641529280</v>
      </c>
      <c r="E81" s="76">
        <v>3263695600</v>
      </c>
      <c r="F81" s="88"/>
    </row>
    <row r="82" spans="1:6">
      <c r="A82" s="78" t="s">
        <v>203</v>
      </c>
      <c r="B82" s="75"/>
      <c r="C82" s="82"/>
      <c r="D82" s="76"/>
      <c r="E82" s="76">
        <v>12103500</v>
      </c>
      <c r="F82" s="88"/>
    </row>
    <row r="83" spans="1:6">
      <c r="A83" s="78" t="s">
        <v>204</v>
      </c>
      <c r="B83" s="75"/>
      <c r="C83" s="82"/>
      <c r="D83" s="76"/>
      <c r="E83" s="76">
        <v>533918</v>
      </c>
      <c r="F83" s="88"/>
    </row>
    <row r="84" spans="1:6">
      <c r="A84" s="78" t="s">
        <v>205</v>
      </c>
      <c r="B84" s="75"/>
      <c r="C84" s="82"/>
      <c r="D84" s="76">
        <f>SUM(C85:C101)</f>
        <v>6338130606</v>
      </c>
      <c r="E84" s="76">
        <f>SUM(F85:F101)</f>
        <v>3974641145</v>
      </c>
      <c r="F84" s="88"/>
    </row>
    <row r="85" spans="1:6">
      <c r="A85" s="78" t="s">
        <v>206</v>
      </c>
      <c r="B85" s="75"/>
      <c r="C85" s="76">
        <f>170602688+219137063+317589188+268921125+179974000</f>
        <v>1156224064</v>
      </c>
      <c r="D85" s="88"/>
      <c r="E85" s="76"/>
      <c r="F85" s="76">
        <v>2410682103</v>
      </c>
    </row>
    <row r="86" spans="1:6">
      <c r="A86" s="78" t="s">
        <v>207</v>
      </c>
      <c r="B86" s="75"/>
      <c r="C86" s="76">
        <f>345570185+248388857</f>
        <v>593959042</v>
      </c>
      <c r="D86" s="88"/>
      <c r="E86" s="76"/>
      <c r="F86" s="76">
        <v>593959042</v>
      </c>
    </row>
    <row r="87" spans="1:6">
      <c r="A87" s="78" t="s">
        <v>208</v>
      </c>
      <c r="B87" s="75"/>
      <c r="C87" s="76"/>
      <c r="D87" s="88"/>
      <c r="E87" s="76"/>
      <c r="F87" s="76">
        <v>140000000</v>
      </c>
    </row>
    <row r="88" spans="1:6">
      <c r="A88" s="78" t="s">
        <v>209</v>
      </c>
      <c r="B88" s="75"/>
      <c r="C88" s="76">
        <v>300000000</v>
      </c>
      <c r="D88" s="88"/>
      <c r="E88" s="76"/>
      <c r="F88" s="76">
        <v>300000000</v>
      </c>
    </row>
    <row r="89" spans="1:6">
      <c r="A89" s="78" t="s">
        <v>210</v>
      </c>
      <c r="B89" s="75"/>
      <c r="C89" s="76">
        <v>200000000</v>
      </c>
      <c r="D89" s="88"/>
      <c r="E89" s="76"/>
      <c r="F89" s="76">
        <v>200000000</v>
      </c>
    </row>
    <row r="90" spans="1:6">
      <c r="A90" s="78" t="s">
        <v>211</v>
      </c>
      <c r="B90" s="75"/>
      <c r="C90" s="76">
        <v>30000000</v>
      </c>
      <c r="D90" s="88"/>
      <c r="E90" s="76"/>
      <c r="F90" s="76">
        <v>30000000</v>
      </c>
    </row>
    <row r="91" spans="1:6">
      <c r="A91" s="78" t="s">
        <v>188</v>
      </c>
      <c r="B91" s="75"/>
      <c r="C91" s="76">
        <v>20000000</v>
      </c>
      <c r="D91" s="88"/>
      <c r="E91" s="76"/>
      <c r="F91" s="76"/>
    </row>
    <row r="92" spans="1:6">
      <c r="A92" s="78" t="s">
        <v>212</v>
      </c>
      <c r="B92" s="75"/>
      <c r="C92" s="76"/>
      <c r="D92" s="88"/>
      <c r="E92" s="76"/>
      <c r="F92" s="76">
        <v>100000000</v>
      </c>
    </row>
    <row r="93" spans="1:6">
      <c r="A93" s="78" t="s">
        <v>213</v>
      </c>
      <c r="B93" s="75"/>
      <c r="C93" s="76">
        <v>20000000</v>
      </c>
      <c r="D93" s="88"/>
      <c r="E93" s="76"/>
      <c r="F93" s="76">
        <v>20000000</v>
      </c>
    </row>
    <row r="94" spans="1:6">
      <c r="A94" s="78" t="s">
        <v>214</v>
      </c>
      <c r="B94" s="75"/>
      <c r="C94" s="76">
        <v>20000000</v>
      </c>
      <c r="D94" s="88"/>
      <c r="E94" s="76"/>
      <c r="F94" s="76">
        <v>20000000</v>
      </c>
    </row>
    <row r="95" spans="1:6">
      <c r="A95" s="78" t="s">
        <v>189</v>
      </c>
      <c r="B95" s="75"/>
      <c r="C95" s="76">
        <v>3937947500</v>
      </c>
      <c r="D95" s="88"/>
      <c r="E95" s="76"/>
      <c r="F95" s="76"/>
    </row>
    <row r="96" spans="1:6">
      <c r="A96" s="78" t="s">
        <v>215</v>
      </c>
      <c r="B96" s="75"/>
      <c r="C96" s="76"/>
      <c r="D96" s="88"/>
      <c r="E96" s="76"/>
      <c r="F96" s="76">
        <v>50000000</v>
      </c>
    </row>
    <row r="97" spans="1:7">
      <c r="A97" s="78" t="s">
        <v>216</v>
      </c>
      <c r="B97" s="75"/>
      <c r="C97" s="76"/>
      <c r="D97" s="88"/>
      <c r="E97" s="76"/>
      <c r="F97" s="76">
        <v>30000000</v>
      </c>
    </row>
    <row r="98" spans="1:7">
      <c r="A98" s="78" t="s">
        <v>217</v>
      </c>
      <c r="B98" s="75"/>
      <c r="C98" s="76"/>
      <c r="D98" s="88"/>
      <c r="E98" s="76"/>
      <c r="F98" s="76">
        <v>20000000</v>
      </c>
    </row>
    <row r="99" spans="1:7">
      <c r="A99" s="78" t="s">
        <v>218</v>
      </c>
      <c r="B99" s="75"/>
      <c r="C99" s="76">
        <v>30000000</v>
      </c>
      <c r="D99" s="88"/>
      <c r="E99" s="76"/>
      <c r="F99" s="76">
        <v>30000000</v>
      </c>
    </row>
    <row r="100" spans="1:7">
      <c r="A100" s="78" t="s">
        <v>219</v>
      </c>
      <c r="B100" s="75"/>
      <c r="C100" s="76">
        <v>30000000</v>
      </c>
      <c r="D100" s="88"/>
      <c r="E100" s="76"/>
      <c r="F100" s="76">
        <v>30000000</v>
      </c>
    </row>
    <row r="101" spans="1:7">
      <c r="A101" s="78" t="s">
        <v>220</v>
      </c>
      <c r="B101" s="75"/>
      <c r="C101" s="76"/>
      <c r="D101" s="88"/>
      <c r="E101" s="76"/>
      <c r="F101" s="76"/>
    </row>
    <row r="102" spans="1:7">
      <c r="A102" s="80" t="s">
        <v>59</v>
      </c>
      <c r="B102" s="75"/>
      <c r="C102" s="76"/>
      <c r="D102" s="82">
        <f>SUM(D81:D95)</f>
        <v>8979659886</v>
      </c>
      <c r="E102" s="82">
        <f>SUM(E81:E95)</f>
        <v>7250974163</v>
      </c>
      <c r="F102" s="88"/>
    </row>
    <row r="103" spans="1:7">
      <c r="A103" s="39" t="s">
        <v>113</v>
      </c>
    </row>
    <row r="104" spans="1:7">
      <c r="A104" s="24" t="s">
        <v>221</v>
      </c>
    </row>
    <row r="105" spans="1:7">
      <c r="A105" s="109"/>
      <c r="B105" s="58" t="s">
        <v>222</v>
      </c>
      <c r="C105" s="44" t="s">
        <v>223</v>
      </c>
      <c r="D105" s="58" t="s">
        <v>224</v>
      </c>
      <c r="E105" s="58" t="s">
        <v>225</v>
      </c>
      <c r="F105" s="58" t="s">
        <v>226</v>
      </c>
      <c r="G105" s="58" t="s">
        <v>227</v>
      </c>
    </row>
    <row r="106" spans="1:7">
      <c r="A106" s="47"/>
      <c r="B106" s="50"/>
      <c r="C106" s="49" t="s">
        <v>228</v>
      </c>
      <c r="D106" s="59"/>
      <c r="E106" s="59" t="s">
        <v>229</v>
      </c>
      <c r="F106" s="59" t="s">
        <v>230</v>
      </c>
      <c r="G106" s="59" t="s">
        <v>231</v>
      </c>
    </row>
    <row r="107" spans="1:7">
      <c r="A107" s="110" t="s">
        <v>232</v>
      </c>
      <c r="B107" s="111">
        <v>82146920000</v>
      </c>
      <c r="C107" s="112">
        <v>32390192180</v>
      </c>
      <c r="D107" s="15">
        <v>-5879257484</v>
      </c>
      <c r="E107" s="111">
        <v>15382121149</v>
      </c>
      <c r="F107" s="111">
        <v>6296763380</v>
      </c>
      <c r="G107" s="111">
        <v>16296664521</v>
      </c>
    </row>
    <row r="108" spans="1:7">
      <c r="A108" s="113" t="s">
        <v>233</v>
      </c>
      <c r="B108" s="15">
        <f>B109+B111+B112+B113</f>
        <v>0</v>
      </c>
      <c r="C108" s="15">
        <f>SUM(C109:C113)</f>
        <v>0</v>
      </c>
      <c r="D108" s="15">
        <f>SUM(D109:D113)</f>
        <v>-585859380</v>
      </c>
      <c r="E108" s="15">
        <f>SUM(E109:E113)</f>
        <v>3673647495</v>
      </c>
      <c r="F108" s="15">
        <v>1681329326</v>
      </c>
      <c r="G108" s="15">
        <v>19486033470</v>
      </c>
    </row>
    <row r="109" spans="1:7">
      <c r="A109" s="114" t="s">
        <v>234</v>
      </c>
      <c r="B109" s="17"/>
      <c r="C109" s="115"/>
      <c r="D109" s="17"/>
      <c r="E109" s="17"/>
      <c r="F109" s="17"/>
      <c r="G109" s="17"/>
    </row>
    <row r="110" spans="1:7">
      <c r="A110" s="31" t="s">
        <v>235</v>
      </c>
      <c r="B110" s="17"/>
      <c r="C110" s="115"/>
      <c r="D110" s="17"/>
      <c r="E110" s="17"/>
      <c r="F110" s="17"/>
      <c r="G110" s="17"/>
    </row>
    <row r="111" spans="1:7">
      <c r="A111" s="114" t="s">
        <v>236</v>
      </c>
      <c r="B111" s="12"/>
      <c r="C111" s="115"/>
      <c r="D111" s="17"/>
      <c r="E111" s="17"/>
      <c r="F111" s="17"/>
      <c r="G111" s="17">
        <v>19486033470</v>
      </c>
    </row>
    <row r="112" spans="1:7">
      <c r="A112" s="114" t="s">
        <v>237</v>
      </c>
      <c r="B112" s="12"/>
      <c r="C112" s="115"/>
      <c r="D112" s="17"/>
      <c r="E112" s="17">
        <v>3673647495</v>
      </c>
      <c r="F112" s="17">
        <v>1681329326</v>
      </c>
      <c r="G112" s="17"/>
    </row>
    <row r="113" spans="1:7">
      <c r="A113" s="114" t="s">
        <v>238</v>
      </c>
      <c r="B113" s="12"/>
      <c r="C113" s="115"/>
      <c r="D113" s="17">
        <v>-585859380</v>
      </c>
      <c r="E113" s="17"/>
      <c r="F113" s="17"/>
      <c r="G113" s="17"/>
    </row>
    <row r="114" spans="1:7">
      <c r="A114" s="113" t="s">
        <v>239</v>
      </c>
      <c r="B114" s="15">
        <f t="shared" ref="B114:G114" si="1">SUM(B115:B119)</f>
        <v>0</v>
      </c>
      <c r="C114" s="15">
        <f t="shared" si="1"/>
        <v>0</v>
      </c>
      <c r="D114" s="15">
        <f t="shared" si="1"/>
        <v>0</v>
      </c>
      <c r="E114" s="15">
        <f t="shared" si="1"/>
        <v>0</v>
      </c>
      <c r="F114" s="15">
        <f t="shared" si="1"/>
        <v>0</v>
      </c>
      <c r="G114" s="15">
        <f t="shared" si="1"/>
        <v>24208186521</v>
      </c>
    </row>
    <row r="115" spans="1:7">
      <c r="A115" s="114" t="s">
        <v>240</v>
      </c>
      <c r="B115" s="12"/>
      <c r="C115" s="115"/>
      <c r="D115" s="17"/>
      <c r="E115" s="17"/>
      <c r="F115" s="17"/>
      <c r="G115" s="17">
        <v>3673647495</v>
      </c>
    </row>
    <row r="116" spans="1:7">
      <c r="A116" s="114" t="s">
        <v>241</v>
      </c>
      <c r="B116" s="12"/>
      <c r="C116" s="115"/>
      <c r="D116" s="17"/>
      <c r="E116" s="17"/>
      <c r="F116" s="17"/>
      <c r="G116" s="17">
        <v>1681329326</v>
      </c>
    </row>
    <row r="117" spans="1:7">
      <c r="A117" s="114" t="s">
        <v>242</v>
      </c>
      <c r="B117" s="12"/>
      <c r="C117" s="115"/>
      <c r="D117" s="17"/>
      <c r="E117" s="17"/>
      <c r="F117" s="17"/>
      <c r="G117" s="17">
        <v>3030165700</v>
      </c>
    </row>
    <row r="118" spans="1:7">
      <c r="A118" s="114" t="s">
        <v>243</v>
      </c>
      <c r="B118" s="12"/>
      <c r="C118" s="116"/>
      <c r="D118" s="17"/>
      <c r="E118" s="17"/>
      <c r="F118" s="17"/>
      <c r="G118" s="17"/>
    </row>
    <row r="119" spans="1:7">
      <c r="A119" s="114" t="s">
        <v>244</v>
      </c>
      <c r="B119" s="12"/>
      <c r="C119" s="115"/>
      <c r="D119" s="17"/>
      <c r="E119" s="17"/>
      <c r="F119" s="17"/>
      <c r="G119" s="17">
        <v>15823044000</v>
      </c>
    </row>
    <row r="120" spans="1:7">
      <c r="A120" s="113" t="s">
        <v>245</v>
      </c>
      <c r="B120" s="15">
        <f t="shared" ref="B120:G120" si="2">B107+B108-B114</f>
        <v>82146920000</v>
      </c>
      <c r="C120" s="15">
        <f t="shared" si="2"/>
        <v>32390192180</v>
      </c>
      <c r="D120" s="15">
        <f t="shared" si="2"/>
        <v>-6465116864</v>
      </c>
      <c r="E120" s="15">
        <f t="shared" si="2"/>
        <v>19055768644</v>
      </c>
      <c r="F120" s="15">
        <f t="shared" si="2"/>
        <v>7978092706</v>
      </c>
      <c r="G120" s="15">
        <f t="shared" si="2"/>
        <v>11574511470</v>
      </c>
    </row>
    <row r="121" spans="1:7">
      <c r="A121" s="113"/>
      <c r="B121" s="12"/>
      <c r="C121" s="115"/>
      <c r="D121" s="15"/>
      <c r="E121" s="15"/>
      <c r="F121" s="15"/>
      <c r="G121" s="15"/>
    </row>
    <row r="122" spans="1:7">
      <c r="A122" s="113" t="s">
        <v>246</v>
      </c>
      <c r="B122" s="15">
        <v>82146920000</v>
      </c>
      <c r="C122" s="117">
        <v>32390192180</v>
      </c>
      <c r="D122" s="15">
        <v>-6465116864</v>
      </c>
      <c r="E122" s="15">
        <v>19055768644</v>
      </c>
      <c r="F122" s="15">
        <v>7978092706</v>
      </c>
      <c r="G122" s="15">
        <v>11574511470</v>
      </c>
    </row>
    <row r="123" spans="1:7">
      <c r="A123" s="113" t="s">
        <v>247</v>
      </c>
      <c r="B123" s="12"/>
      <c r="C123" s="115"/>
      <c r="D123" s="15"/>
      <c r="E123" s="15">
        <v>2879452589</v>
      </c>
      <c r="F123" s="15">
        <v>970921008</v>
      </c>
      <c r="G123" s="15">
        <v>20525930247</v>
      </c>
    </row>
    <row r="124" spans="1:7">
      <c r="A124" s="114" t="s">
        <v>248</v>
      </c>
      <c r="B124" s="12"/>
      <c r="C124" s="115"/>
      <c r="D124" s="17"/>
      <c r="E124" s="17"/>
      <c r="F124" s="17"/>
      <c r="G124" s="17">
        <v>20525930247</v>
      </c>
    </row>
    <row r="125" spans="1:7">
      <c r="A125" s="114" t="s">
        <v>238</v>
      </c>
      <c r="B125" s="12"/>
      <c r="C125" s="115"/>
      <c r="D125" s="17"/>
      <c r="E125" s="17"/>
      <c r="F125" s="17"/>
      <c r="G125" s="17"/>
    </row>
    <row r="126" spans="1:7">
      <c r="A126" s="113" t="s">
        <v>249</v>
      </c>
      <c r="B126" s="12"/>
      <c r="C126" s="115"/>
      <c r="D126" s="17"/>
      <c r="E126" s="17"/>
      <c r="F126" s="17"/>
      <c r="G126" s="15">
        <f>SUM(G127:G133)</f>
        <v>18157586127</v>
      </c>
    </row>
    <row r="127" spans="1:7">
      <c r="A127" s="114" t="s">
        <v>190</v>
      </c>
      <c r="B127" s="12"/>
      <c r="C127" s="115"/>
      <c r="D127" s="17"/>
      <c r="E127" s="17"/>
      <c r="F127" s="17"/>
      <c r="G127" s="17">
        <v>2879452589</v>
      </c>
    </row>
    <row r="128" spans="1:7">
      <c r="A128" s="114" t="s">
        <v>191</v>
      </c>
      <c r="B128" s="12"/>
      <c r="C128" s="115"/>
      <c r="D128" s="17"/>
      <c r="E128" s="17"/>
      <c r="F128" s="17">
        <v>970921008</v>
      </c>
      <c r="G128" s="17">
        <v>970921008</v>
      </c>
    </row>
    <row r="129" spans="1:7">
      <c r="A129" s="114" t="s">
        <v>192</v>
      </c>
      <c r="B129" s="12"/>
      <c r="C129" s="115"/>
      <c r="D129" s="17"/>
      <c r="E129" s="17"/>
      <c r="F129" s="17"/>
      <c r="G129" s="17">
        <v>1327306961</v>
      </c>
    </row>
    <row r="130" spans="1:7">
      <c r="A130" s="118" t="s">
        <v>193</v>
      </c>
      <c r="B130" s="18"/>
      <c r="C130" s="119"/>
      <c r="D130" s="20"/>
      <c r="E130" s="20"/>
      <c r="F130" s="20"/>
      <c r="G130" s="20">
        <v>290000000</v>
      </c>
    </row>
    <row r="131" spans="1:7">
      <c r="A131" s="118" t="s">
        <v>195</v>
      </c>
      <c r="B131" s="18"/>
      <c r="C131" s="119"/>
      <c r="D131" s="20"/>
      <c r="E131" s="20"/>
      <c r="F131" s="20"/>
      <c r="G131" s="20">
        <v>-11654631</v>
      </c>
    </row>
    <row r="132" spans="1:7">
      <c r="A132" s="118" t="s">
        <v>194</v>
      </c>
      <c r="B132" s="18"/>
      <c r="C132" s="119"/>
      <c r="D132" s="20"/>
      <c r="E132" s="20"/>
      <c r="F132" s="20"/>
      <c r="G132" s="20">
        <v>43125000</v>
      </c>
    </row>
    <row r="133" spans="1:7">
      <c r="A133" s="118" t="s">
        <v>250</v>
      </c>
      <c r="B133" s="18"/>
      <c r="C133" s="119"/>
      <c r="D133" s="20"/>
      <c r="E133" s="20"/>
      <c r="F133" s="20"/>
      <c r="G133" s="20">
        <f>6329217600+6329217600</f>
        <v>12658435200</v>
      </c>
    </row>
    <row r="134" spans="1:7">
      <c r="A134" s="120" t="s">
        <v>153</v>
      </c>
      <c r="B134" s="121">
        <f t="shared" ref="B134:G134" si="3">B122+B123-B126</f>
        <v>82146920000</v>
      </c>
      <c r="C134" s="121">
        <f t="shared" si="3"/>
        <v>32390192180</v>
      </c>
      <c r="D134" s="121">
        <f t="shared" si="3"/>
        <v>-6465116864</v>
      </c>
      <c r="E134" s="121">
        <f t="shared" si="3"/>
        <v>21935221233</v>
      </c>
      <c r="F134" s="121">
        <f t="shared" si="3"/>
        <v>8949013714</v>
      </c>
      <c r="G134" s="121">
        <f t="shared" si="3"/>
        <v>13942855590</v>
      </c>
    </row>
    <row r="135" spans="1:7">
      <c r="A135" s="12" t="s">
        <v>251</v>
      </c>
      <c r="B135" s="15"/>
      <c r="C135" s="15"/>
      <c r="D135" s="15"/>
      <c r="E135" s="15"/>
      <c r="F135" s="15"/>
      <c r="G135" s="17">
        <v>67613312</v>
      </c>
    </row>
    <row r="136" spans="1:7">
      <c r="A136" s="35" t="s">
        <v>252</v>
      </c>
      <c r="B136" s="23"/>
      <c r="C136" s="23"/>
      <c r="D136" s="23"/>
      <c r="E136" s="23"/>
      <c r="F136" s="23"/>
      <c r="G136" s="55">
        <v>13875242278</v>
      </c>
    </row>
    <row r="137" spans="1:7">
      <c r="A137" s="122"/>
      <c r="B137" s="122"/>
      <c r="C137" s="122"/>
      <c r="D137" s="122"/>
      <c r="E137" s="122"/>
      <c r="F137" s="122"/>
      <c r="G137" s="122"/>
    </row>
    <row r="138" spans="1:7">
      <c r="A138" s="71" t="s">
        <v>253</v>
      </c>
      <c r="B138" s="95"/>
      <c r="C138" s="75"/>
      <c r="D138" s="96">
        <v>41639</v>
      </c>
      <c r="E138" s="123" t="s">
        <v>254</v>
      </c>
      <c r="F138" s="96">
        <v>41275</v>
      </c>
      <c r="G138" s="123" t="s">
        <v>254</v>
      </c>
    </row>
    <row r="139" spans="1:7">
      <c r="A139" s="74" t="s">
        <v>255</v>
      </c>
      <c r="B139" s="95"/>
      <c r="C139" s="75"/>
      <c r="D139" s="76">
        <v>31566000000</v>
      </c>
      <c r="E139" s="124"/>
      <c r="F139" s="76">
        <v>31566000000</v>
      </c>
      <c r="G139" s="124">
        <v>0.38429999999999997</v>
      </c>
    </row>
    <row r="140" spans="1:7">
      <c r="A140" s="74" t="s">
        <v>256</v>
      </c>
      <c r="B140" s="95"/>
      <c r="C140" s="75"/>
      <c r="D140" s="76">
        <v>50580920000</v>
      </c>
      <c r="E140" s="124"/>
      <c r="F140" s="76">
        <v>50580920000</v>
      </c>
      <c r="G140" s="124">
        <v>0.61570000000000003</v>
      </c>
    </row>
    <row r="141" spans="1:7">
      <c r="A141" s="125" t="s">
        <v>257</v>
      </c>
      <c r="B141" s="95"/>
      <c r="C141" s="75"/>
      <c r="D141" s="76">
        <v>32390192180</v>
      </c>
      <c r="E141" s="88"/>
      <c r="F141" s="76">
        <v>32390192180</v>
      </c>
      <c r="G141" s="88"/>
    </row>
    <row r="142" spans="1:7">
      <c r="A142" s="125" t="s">
        <v>258</v>
      </c>
      <c r="B142" s="95"/>
      <c r="C142" s="75" t="s">
        <v>259</v>
      </c>
      <c r="D142" s="76">
        <v>-6465116864</v>
      </c>
      <c r="E142" s="126"/>
      <c r="F142" s="76">
        <v>-5879257484</v>
      </c>
      <c r="G142" s="103" t="s">
        <v>260</v>
      </c>
    </row>
    <row r="143" spans="1:7">
      <c r="A143" s="80" t="s">
        <v>59</v>
      </c>
      <c r="B143" s="95"/>
      <c r="C143" s="75"/>
      <c r="D143" s="104">
        <f>D139+D140+D141+D142</f>
        <v>108071995316</v>
      </c>
      <c r="E143" s="127">
        <v>1</v>
      </c>
      <c r="F143" s="104">
        <f>F139+F140+F141+F142</f>
        <v>108657854696</v>
      </c>
      <c r="G143" s="127">
        <v>1</v>
      </c>
    </row>
    <row r="144" spans="1:7">
      <c r="A144" s="74" t="s">
        <v>261</v>
      </c>
      <c r="B144" s="95"/>
      <c r="C144" s="75"/>
      <c r="D144" s="88"/>
      <c r="E144" s="88"/>
      <c r="F144" s="88"/>
      <c r="G144" s="88"/>
    </row>
    <row r="145" spans="1:7">
      <c r="A145" s="74" t="s">
        <v>262</v>
      </c>
      <c r="B145" s="95"/>
      <c r="C145" s="75"/>
      <c r="D145" s="88"/>
      <c r="E145" s="88"/>
      <c r="F145" s="88"/>
      <c r="G145" s="88"/>
    </row>
    <row r="146" spans="1:7">
      <c r="A146" s="74"/>
      <c r="B146" s="95"/>
      <c r="C146" s="75"/>
      <c r="D146" s="88"/>
      <c r="E146" s="88"/>
      <c r="F146" s="88"/>
      <c r="G146" s="88"/>
    </row>
    <row r="147" spans="1:7">
      <c r="A147" s="94"/>
      <c r="B147" s="94"/>
      <c r="C147" s="94"/>
      <c r="D147" s="94"/>
      <c r="E147" s="94"/>
      <c r="F147" s="94"/>
      <c r="G147" s="94"/>
    </row>
    <row r="148" spans="1:7">
      <c r="A148" s="94"/>
      <c r="B148" s="94"/>
      <c r="C148" s="94"/>
      <c r="D148" s="94"/>
      <c r="E148" s="94"/>
      <c r="F148" s="94"/>
      <c r="G148" s="94"/>
    </row>
    <row r="149" spans="1:7">
      <c r="A149" s="94"/>
      <c r="B149" s="94"/>
      <c r="C149" s="94"/>
      <c r="D149" s="94"/>
      <c r="E149" s="94"/>
      <c r="F149" s="94"/>
      <c r="G149" s="94"/>
    </row>
    <row r="150" spans="1:7">
      <c r="A150" s="71" t="s">
        <v>263</v>
      </c>
      <c r="B150" s="95"/>
      <c r="C150" s="95"/>
      <c r="D150" s="75"/>
      <c r="E150" s="88"/>
      <c r="F150" s="88"/>
      <c r="G150" s="88"/>
    </row>
    <row r="151" spans="1:7">
      <c r="A151" s="74"/>
      <c r="B151" s="95"/>
      <c r="C151" s="95"/>
      <c r="D151" s="75"/>
      <c r="E151" s="96">
        <v>41639</v>
      </c>
      <c r="F151" s="96">
        <v>41275</v>
      </c>
      <c r="G151" s="88"/>
    </row>
    <row r="152" spans="1:7">
      <c r="A152" s="74" t="s">
        <v>264</v>
      </c>
      <c r="B152" s="95"/>
      <c r="C152" s="95"/>
      <c r="D152" s="75"/>
      <c r="E152" s="82">
        <v>82146920000</v>
      </c>
      <c r="F152" s="82">
        <v>82146920000</v>
      </c>
      <c r="G152" s="88"/>
    </row>
    <row r="153" spans="1:7">
      <c r="A153" s="74" t="s">
        <v>265</v>
      </c>
      <c r="B153" s="95"/>
      <c r="C153" s="95"/>
      <c r="D153" s="75"/>
      <c r="E153" s="76">
        <v>82146920000</v>
      </c>
      <c r="F153" s="76">
        <v>82146920000</v>
      </c>
      <c r="G153" s="88"/>
    </row>
    <row r="154" spans="1:7">
      <c r="A154" s="74" t="s">
        <v>266</v>
      </c>
      <c r="B154" s="95"/>
      <c r="C154" s="95"/>
      <c r="D154" s="75"/>
      <c r="E154" s="76"/>
      <c r="F154" s="76"/>
      <c r="G154" s="88"/>
    </row>
    <row r="155" spans="1:7">
      <c r="A155" s="74" t="s">
        <v>267</v>
      </c>
      <c r="B155" s="95"/>
      <c r="C155" s="95"/>
      <c r="D155" s="75"/>
      <c r="E155" s="76"/>
      <c r="F155" s="76"/>
      <c r="G155" s="88"/>
    </row>
    <row r="156" spans="1:7">
      <c r="A156" s="74" t="s">
        <v>268</v>
      </c>
      <c r="B156" s="95"/>
      <c r="C156" s="95"/>
      <c r="D156" s="75"/>
      <c r="E156" s="76">
        <f>E153+E154-E155</f>
        <v>82146920000</v>
      </c>
      <c r="F156" s="76">
        <f>F153+F154-F155</f>
        <v>82146920000</v>
      </c>
      <c r="G156" s="88"/>
    </row>
    <row r="157" spans="1:7">
      <c r="A157" s="74" t="s">
        <v>269</v>
      </c>
      <c r="B157" s="95"/>
      <c r="C157" s="95"/>
      <c r="D157" s="75"/>
      <c r="E157" s="20">
        <f>6329217600+6329217600</f>
        <v>12658435200</v>
      </c>
      <c r="F157" s="76">
        <v>15823044000</v>
      </c>
      <c r="G157" s="88"/>
    </row>
    <row r="158" spans="1:7">
      <c r="A158" s="74"/>
      <c r="B158" s="95"/>
      <c r="C158" s="95"/>
      <c r="D158" s="75"/>
      <c r="E158" s="88"/>
      <c r="F158" s="88"/>
      <c r="G158" s="88"/>
    </row>
    <row r="159" spans="1:7">
      <c r="A159" s="71" t="s">
        <v>270</v>
      </c>
      <c r="B159" s="95"/>
      <c r="C159" s="95"/>
      <c r="D159" s="75"/>
      <c r="E159" s="96">
        <v>41639</v>
      </c>
      <c r="F159" s="96">
        <v>41275</v>
      </c>
      <c r="G159" s="88"/>
    </row>
    <row r="160" spans="1:7">
      <c r="A160" s="74" t="s">
        <v>271</v>
      </c>
      <c r="B160" s="95"/>
      <c r="C160" s="95"/>
      <c r="D160" s="75"/>
      <c r="E160" s="76">
        <v>8214692</v>
      </c>
      <c r="F160" s="76">
        <v>8214692</v>
      </c>
      <c r="G160" s="88"/>
    </row>
    <row r="161" spans="1:7">
      <c r="A161" s="74" t="s">
        <v>272</v>
      </c>
      <c r="B161" s="95"/>
      <c r="C161" s="95"/>
      <c r="D161" s="75"/>
      <c r="E161" s="76">
        <v>8214692</v>
      </c>
      <c r="F161" s="76">
        <v>8214692</v>
      </c>
      <c r="G161" s="88"/>
    </row>
    <row r="162" spans="1:7">
      <c r="A162" s="74" t="s">
        <v>273</v>
      </c>
      <c r="B162" s="95"/>
      <c r="C162" s="95"/>
      <c r="D162" s="75"/>
      <c r="E162" s="76">
        <v>8214692</v>
      </c>
      <c r="F162" s="76">
        <v>8214692</v>
      </c>
      <c r="G162" s="88"/>
    </row>
    <row r="163" spans="1:7">
      <c r="A163" s="74" t="s">
        <v>274</v>
      </c>
      <c r="B163" s="95"/>
      <c r="C163" s="95"/>
      <c r="D163" s="75"/>
      <c r="E163" s="88"/>
      <c r="F163" s="88"/>
      <c r="G163" s="88"/>
    </row>
    <row r="164" spans="1:7">
      <c r="A164" s="74" t="s">
        <v>275</v>
      </c>
      <c r="B164" s="95"/>
      <c r="C164" s="95"/>
      <c r="D164" s="75"/>
      <c r="E164" s="76">
        <v>303170</v>
      </c>
      <c r="F164" s="76">
        <v>303170</v>
      </c>
      <c r="G164" s="88"/>
    </row>
    <row r="165" spans="1:7">
      <c r="A165" s="74" t="s">
        <v>273</v>
      </c>
      <c r="B165" s="95"/>
      <c r="C165" s="95"/>
      <c r="D165" s="75"/>
      <c r="E165" s="76">
        <v>303170</v>
      </c>
      <c r="F165" s="76">
        <v>303170</v>
      </c>
      <c r="G165" s="88"/>
    </row>
    <row r="166" spans="1:7">
      <c r="A166" s="74" t="s">
        <v>274</v>
      </c>
      <c r="B166" s="95"/>
      <c r="C166" s="95"/>
      <c r="D166" s="75"/>
      <c r="E166" s="88"/>
      <c r="F166" s="88"/>
      <c r="G166" s="88"/>
    </row>
    <row r="167" spans="1:7">
      <c r="A167" s="74" t="s">
        <v>276</v>
      </c>
      <c r="B167" s="95"/>
      <c r="C167" s="95"/>
      <c r="D167" s="75"/>
      <c r="E167" s="76">
        <f>E161-E164</f>
        <v>7911522</v>
      </c>
      <c r="F167" s="76">
        <f>F161-F164</f>
        <v>7911522</v>
      </c>
      <c r="G167" s="88"/>
    </row>
    <row r="168" spans="1:7">
      <c r="A168" s="74" t="s">
        <v>273</v>
      </c>
      <c r="B168" s="95"/>
      <c r="C168" s="95"/>
      <c r="D168" s="75"/>
      <c r="E168" s="76">
        <f>E162-E165</f>
        <v>7911522</v>
      </c>
      <c r="F168" s="76">
        <f>F162-F165</f>
        <v>7911522</v>
      </c>
      <c r="G168" s="88"/>
    </row>
    <row r="169" spans="1:7">
      <c r="A169" s="74" t="s">
        <v>274</v>
      </c>
      <c r="B169" s="95"/>
      <c r="C169" s="95"/>
      <c r="D169" s="75"/>
      <c r="E169" s="88"/>
      <c r="F169" s="88"/>
      <c r="G169" s="88"/>
    </row>
    <row r="170" spans="1:7">
      <c r="A170" s="74" t="s">
        <v>277</v>
      </c>
      <c r="B170" s="95"/>
      <c r="C170" s="95"/>
      <c r="D170" s="75"/>
      <c r="E170" s="88"/>
      <c r="F170" s="88"/>
      <c r="G170" s="88"/>
    </row>
    <row r="171" spans="1:7">
      <c r="A171" s="74"/>
      <c r="B171" s="95"/>
      <c r="C171" s="95"/>
      <c r="D171" s="75"/>
      <c r="E171" s="88"/>
      <c r="F171" s="88"/>
    </row>
    <row r="172" spans="1:7">
      <c r="A172" s="71" t="s">
        <v>114</v>
      </c>
      <c r="B172" s="95"/>
      <c r="C172" s="95"/>
      <c r="D172" s="75"/>
      <c r="E172" s="88"/>
      <c r="F172" s="88"/>
    </row>
    <row r="173" spans="1:7">
      <c r="A173" s="71" t="s">
        <v>278</v>
      </c>
      <c r="B173" s="95"/>
      <c r="C173" s="95"/>
      <c r="D173" s="75"/>
      <c r="E173" s="96" t="s">
        <v>324</v>
      </c>
      <c r="F173" s="96" t="s">
        <v>279</v>
      </c>
    </row>
    <row r="174" spans="1:7">
      <c r="A174" s="74" t="s">
        <v>280</v>
      </c>
      <c r="B174" s="95"/>
      <c r="C174" s="95"/>
      <c r="D174" s="75"/>
      <c r="E174" s="76">
        <v>486141108744</v>
      </c>
      <c r="F174" s="76">
        <v>380955588555</v>
      </c>
    </row>
    <row r="175" spans="1:7">
      <c r="A175" s="74" t="s">
        <v>281</v>
      </c>
      <c r="B175" s="95"/>
      <c r="C175" s="95"/>
      <c r="D175" s="75"/>
      <c r="E175" s="76">
        <v>26256681834</v>
      </c>
      <c r="F175" s="76">
        <v>22393584134</v>
      </c>
    </row>
    <row r="176" spans="1:7">
      <c r="A176" s="80" t="s">
        <v>59</v>
      </c>
      <c r="B176" s="95"/>
      <c r="C176" s="95"/>
      <c r="D176" s="75"/>
      <c r="E176" s="104">
        <f>SUM(E174:E175)</f>
        <v>512397790578</v>
      </c>
      <c r="F176" s="104">
        <f>SUM(F174:F175)</f>
        <v>403349172689</v>
      </c>
    </row>
    <row r="177" spans="1:6">
      <c r="A177" s="74"/>
      <c r="B177" s="95"/>
      <c r="C177" s="95"/>
      <c r="D177" s="75"/>
      <c r="E177" s="88"/>
      <c r="F177" s="88"/>
    </row>
    <row r="178" spans="1:6">
      <c r="A178" s="71" t="s">
        <v>282</v>
      </c>
      <c r="B178" s="95"/>
      <c r="C178" s="95"/>
      <c r="D178" s="75"/>
      <c r="E178" s="96" t="s">
        <v>324</v>
      </c>
      <c r="F178" s="96" t="s">
        <v>279</v>
      </c>
    </row>
    <row r="179" spans="1:6">
      <c r="A179" s="74" t="s">
        <v>283</v>
      </c>
      <c r="B179" s="95"/>
      <c r="C179" s="95"/>
      <c r="D179" s="75"/>
      <c r="E179" s="76">
        <v>486141108744</v>
      </c>
      <c r="F179" s="76">
        <v>380955588555</v>
      </c>
    </row>
    <row r="180" spans="1:6">
      <c r="A180" s="74" t="s">
        <v>284</v>
      </c>
      <c r="B180" s="95"/>
      <c r="C180" s="95"/>
      <c r="D180" s="75"/>
      <c r="E180" s="76">
        <v>26256681834</v>
      </c>
      <c r="F180" s="76">
        <v>22393584134</v>
      </c>
    </row>
    <row r="181" spans="1:6">
      <c r="A181" s="80" t="s">
        <v>59</v>
      </c>
      <c r="B181" s="95"/>
      <c r="C181" s="95"/>
      <c r="D181" s="75"/>
      <c r="E181" s="104">
        <f>SUM(E179:E180)</f>
        <v>512397790578</v>
      </c>
      <c r="F181" s="104">
        <f>SUM(F179:F180)</f>
        <v>403349172689</v>
      </c>
    </row>
    <row r="182" spans="1:6">
      <c r="A182" s="80"/>
      <c r="B182" s="95"/>
      <c r="C182" s="95"/>
      <c r="D182" s="75"/>
      <c r="E182" s="104"/>
      <c r="F182" s="104"/>
    </row>
    <row r="183" spans="1:6">
      <c r="A183" s="71" t="s">
        <v>285</v>
      </c>
      <c r="B183" s="95"/>
      <c r="C183" s="95"/>
      <c r="D183" s="75"/>
      <c r="E183" s="96" t="s">
        <v>324</v>
      </c>
      <c r="F183" s="96" t="s">
        <v>279</v>
      </c>
    </row>
    <row r="184" spans="1:6">
      <c r="A184" s="74" t="s">
        <v>286</v>
      </c>
      <c r="B184" s="95"/>
      <c r="C184" s="95"/>
      <c r="D184" s="75"/>
      <c r="E184" s="76">
        <v>482495867458</v>
      </c>
      <c r="F184" s="76">
        <v>377194975101</v>
      </c>
    </row>
    <row r="185" spans="1:6">
      <c r="A185" s="80" t="s">
        <v>59</v>
      </c>
      <c r="B185" s="95"/>
      <c r="C185" s="95"/>
      <c r="D185" s="75"/>
      <c r="E185" s="104">
        <f>E184</f>
        <v>482495867458</v>
      </c>
      <c r="F185" s="104">
        <f>F184</f>
        <v>377194975101</v>
      </c>
    </row>
    <row r="186" spans="1:6">
      <c r="A186" s="74"/>
      <c r="B186" s="95"/>
      <c r="C186" s="95"/>
      <c r="D186" s="75"/>
      <c r="E186" s="88"/>
      <c r="F186" s="88"/>
    </row>
    <row r="187" spans="1:6">
      <c r="A187" s="71" t="s">
        <v>287</v>
      </c>
      <c r="B187" s="95"/>
      <c r="C187" s="95"/>
      <c r="D187" s="75"/>
      <c r="E187" s="96" t="s">
        <v>324</v>
      </c>
      <c r="F187" s="96" t="s">
        <v>279</v>
      </c>
    </row>
    <row r="188" spans="1:6">
      <c r="A188" s="74" t="s">
        <v>288</v>
      </c>
      <c r="B188" s="95"/>
      <c r="C188" s="95"/>
      <c r="D188" s="75"/>
      <c r="E188" s="76">
        <v>9993623277</v>
      </c>
      <c r="F188" s="76">
        <v>16548044748</v>
      </c>
    </row>
    <row r="189" spans="1:6">
      <c r="A189" s="74" t="s">
        <v>289</v>
      </c>
      <c r="B189" s="95"/>
      <c r="C189" s="95"/>
      <c r="D189" s="75"/>
      <c r="E189" s="76">
        <v>14000</v>
      </c>
      <c r="F189" s="76">
        <v>40000000</v>
      </c>
    </row>
    <row r="190" spans="1:6">
      <c r="A190" s="74" t="s">
        <v>290</v>
      </c>
      <c r="B190" s="95"/>
      <c r="C190" s="95"/>
      <c r="D190" s="75"/>
      <c r="E190" s="76">
        <v>133976282</v>
      </c>
      <c r="F190" s="76">
        <v>227194820</v>
      </c>
    </row>
    <row r="191" spans="1:6">
      <c r="A191" s="74" t="s">
        <v>291</v>
      </c>
      <c r="B191" s="95"/>
      <c r="C191" s="95"/>
      <c r="D191" s="75"/>
      <c r="E191" s="76">
        <f>311106659-802720</f>
        <v>310303939</v>
      </c>
      <c r="F191" s="76">
        <v>294400669</v>
      </c>
    </row>
    <row r="192" spans="1:6">
      <c r="A192" s="74" t="s">
        <v>292</v>
      </c>
      <c r="B192" s="95"/>
      <c r="C192" s="95"/>
      <c r="D192" s="75"/>
      <c r="E192" s="76">
        <v>802720</v>
      </c>
      <c r="F192" s="76">
        <v>284974943</v>
      </c>
    </row>
    <row r="193" spans="1:6">
      <c r="A193" s="74" t="s">
        <v>293</v>
      </c>
      <c r="B193" s="95"/>
      <c r="C193" s="95"/>
      <c r="D193" s="75"/>
      <c r="E193" s="76">
        <v>8607403519</v>
      </c>
      <c r="F193" s="76">
        <v>4971045227</v>
      </c>
    </row>
    <row r="194" spans="1:6">
      <c r="A194" s="80" t="s">
        <v>59</v>
      </c>
      <c r="B194" s="95"/>
      <c r="C194" s="95"/>
      <c r="D194" s="75"/>
      <c r="E194" s="82">
        <f>SUM(E188:E193)</f>
        <v>19046123737</v>
      </c>
      <c r="F194" s="82">
        <f>SUM(F188:F193)</f>
        <v>22365660407</v>
      </c>
    </row>
    <row r="195" spans="1:6">
      <c r="A195" s="74"/>
      <c r="B195" s="95"/>
      <c r="C195" s="95"/>
      <c r="D195" s="75"/>
      <c r="E195" s="88"/>
      <c r="F195" s="88"/>
    </row>
    <row r="196" spans="1:6">
      <c r="A196" s="71" t="s">
        <v>294</v>
      </c>
      <c r="B196" s="95"/>
      <c r="C196" s="95"/>
      <c r="D196" s="75"/>
      <c r="E196" s="96" t="s">
        <v>324</v>
      </c>
      <c r="F196" s="96" t="s">
        <v>279</v>
      </c>
    </row>
    <row r="197" spans="1:6">
      <c r="A197" s="74" t="s">
        <v>295</v>
      </c>
      <c r="B197" s="95"/>
      <c r="C197" s="95"/>
      <c r="D197" s="75"/>
      <c r="E197" s="76">
        <v>4407539512</v>
      </c>
      <c r="F197" s="76">
        <v>3071220091</v>
      </c>
    </row>
    <row r="198" spans="1:6">
      <c r="A198" s="74" t="s">
        <v>296</v>
      </c>
      <c r="B198" s="95"/>
      <c r="C198" s="95"/>
      <c r="D198" s="75"/>
      <c r="E198" s="76">
        <v>-1187498200</v>
      </c>
      <c r="F198" s="76">
        <v>-1629563240</v>
      </c>
    </row>
    <row r="199" spans="1:6">
      <c r="A199" s="74" t="s">
        <v>297</v>
      </c>
      <c r="B199" s="95"/>
      <c r="C199" s="95"/>
      <c r="D199" s="75"/>
      <c r="E199" s="76">
        <v>684208000</v>
      </c>
      <c r="F199" s="76">
        <v>1416118396</v>
      </c>
    </row>
    <row r="200" spans="1:6">
      <c r="A200" s="74" t="s">
        <v>298</v>
      </c>
      <c r="B200" s="95"/>
      <c r="C200" s="95"/>
      <c r="D200" s="75"/>
      <c r="E200" s="76">
        <v>2960254</v>
      </c>
      <c r="F200" s="76">
        <v>3401095</v>
      </c>
    </row>
    <row r="201" spans="1:6">
      <c r="A201" s="74" t="s">
        <v>299</v>
      </c>
      <c r="B201" s="95"/>
      <c r="C201" s="95"/>
      <c r="D201" s="75"/>
      <c r="E201" s="76">
        <v>260735800</v>
      </c>
      <c r="F201" s="76">
        <v>868606524</v>
      </c>
    </row>
    <row r="202" spans="1:6">
      <c r="A202" s="74" t="s">
        <v>116</v>
      </c>
      <c r="B202" s="95"/>
      <c r="C202" s="95"/>
      <c r="D202" s="75"/>
      <c r="E202" s="76">
        <v>47421244</v>
      </c>
      <c r="F202" s="76"/>
    </row>
    <row r="203" spans="1:6">
      <c r="A203" s="74" t="s">
        <v>300</v>
      </c>
      <c r="B203" s="95"/>
      <c r="C203" s="95"/>
      <c r="D203" s="75"/>
      <c r="E203" s="76">
        <f>772717765-E202</f>
        <v>725296521</v>
      </c>
      <c r="F203" s="76">
        <v>334584748</v>
      </c>
    </row>
    <row r="204" spans="1:6">
      <c r="A204" s="80" t="s">
        <v>59</v>
      </c>
      <c r="B204" s="95"/>
      <c r="C204" s="95"/>
      <c r="D204" s="75"/>
      <c r="E204" s="82">
        <f>SUM(E197:E203)</f>
        <v>4940663131</v>
      </c>
      <c r="F204" s="82">
        <f>SUM(F197:F203)</f>
        <v>4064367614</v>
      </c>
    </row>
    <row r="205" spans="1:6">
      <c r="A205" s="71" t="s">
        <v>301</v>
      </c>
      <c r="B205" s="95"/>
      <c r="C205" s="95"/>
      <c r="D205" s="75"/>
      <c r="E205" s="96" t="s">
        <v>324</v>
      </c>
      <c r="F205" s="96" t="s">
        <v>279</v>
      </c>
    </row>
    <row r="206" spans="1:6">
      <c r="A206" s="74" t="s">
        <v>302</v>
      </c>
      <c r="B206" s="95"/>
      <c r="C206" s="95"/>
      <c r="D206" s="75"/>
      <c r="E206" s="76">
        <v>76929396</v>
      </c>
      <c r="F206" s="76">
        <v>94358192</v>
      </c>
    </row>
    <row r="207" spans="1:6">
      <c r="A207" s="74" t="s">
        <v>303</v>
      </c>
      <c r="B207" s="95"/>
      <c r="C207" s="95"/>
      <c r="D207" s="75"/>
      <c r="E207" s="76"/>
      <c r="F207" s="76">
        <v>123465010</v>
      </c>
    </row>
    <row r="208" spans="1:6">
      <c r="A208" s="74" t="s">
        <v>118</v>
      </c>
      <c r="B208" s="95"/>
      <c r="C208" s="95"/>
      <c r="D208" s="75"/>
      <c r="E208" s="76">
        <v>238818182</v>
      </c>
      <c r="F208" s="76"/>
    </row>
    <row r="209" spans="1:6">
      <c r="A209" s="74" t="s">
        <v>117</v>
      </c>
      <c r="B209" s="95"/>
      <c r="C209" s="95"/>
      <c r="D209" s="75"/>
      <c r="E209" s="76">
        <v>2101884790</v>
      </c>
      <c r="F209" s="76"/>
    </row>
    <row r="210" spans="1:6">
      <c r="A210" s="80" t="s">
        <v>59</v>
      </c>
      <c r="B210" s="95"/>
      <c r="C210" s="95"/>
      <c r="D210" s="75"/>
      <c r="E210" s="82">
        <f>SUM(E206:E209)</f>
        <v>2417632368</v>
      </c>
      <c r="F210" s="82">
        <f>SUM(F206:F209)</f>
        <v>217823202</v>
      </c>
    </row>
    <row r="211" spans="1:6">
      <c r="A211" s="80"/>
      <c r="B211" s="95"/>
      <c r="C211" s="95"/>
      <c r="D211" s="75"/>
      <c r="E211" s="76"/>
      <c r="F211" s="76"/>
    </row>
    <row r="212" spans="1:6">
      <c r="A212" s="83" t="s">
        <v>304</v>
      </c>
      <c r="B212" s="95"/>
      <c r="C212" s="95"/>
      <c r="D212" s="75"/>
      <c r="E212" s="96" t="s">
        <v>324</v>
      </c>
      <c r="F212" s="96" t="s">
        <v>279</v>
      </c>
    </row>
    <row r="213" spans="1:6">
      <c r="A213" s="78" t="s">
        <v>305</v>
      </c>
      <c r="B213" s="95"/>
      <c r="C213" s="95"/>
      <c r="D213" s="75"/>
      <c r="E213" s="76"/>
      <c r="F213" s="76"/>
    </row>
    <row r="214" spans="1:6">
      <c r="A214" s="78" t="s">
        <v>306</v>
      </c>
      <c r="B214" s="95"/>
      <c r="C214" s="95"/>
      <c r="D214" s="75"/>
      <c r="E214" s="76"/>
      <c r="F214" s="76">
        <v>394757273</v>
      </c>
    </row>
    <row r="215" spans="1:6">
      <c r="A215" s="78" t="s">
        <v>307</v>
      </c>
      <c r="B215" s="95"/>
      <c r="C215" s="95"/>
      <c r="D215" s="75"/>
      <c r="E215" s="76"/>
      <c r="F215" s="76">
        <v>2765863482</v>
      </c>
    </row>
    <row r="216" spans="1:6">
      <c r="A216" s="78" t="s">
        <v>308</v>
      </c>
      <c r="B216" s="95"/>
      <c r="C216" s="95"/>
      <c r="D216" s="75"/>
      <c r="E216" s="76"/>
      <c r="F216" s="76"/>
    </row>
    <row r="217" spans="1:6">
      <c r="A217" s="78" t="s">
        <v>309</v>
      </c>
      <c r="B217" s="95"/>
      <c r="C217" s="95"/>
      <c r="D217" s="75"/>
      <c r="E217" s="76">
        <v>124364</v>
      </c>
      <c r="F217" s="76">
        <v>1031130</v>
      </c>
    </row>
    <row r="218" spans="1:6">
      <c r="A218" s="80" t="s">
        <v>59</v>
      </c>
      <c r="B218" s="95"/>
      <c r="C218" s="95"/>
      <c r="D218" s="75"/>
      <c r="E218" s="82">
        <f>SUM(E213:E217)</f>
        <v>124364</v>
      </c>
      <c r="F218" s="82">
        <f>SUM(F213:F217)</f>
        <v>3161651885</v>
      </c>
    </row>
    <row r="219" spans="1:6">
      <c r="A219" s="80"/>
      <c r="B219" s="95"/>
      <c r="C219" s="95"/>
      <c r="D219" s="75"/>
      <c r="E219" s="82"/>
      <c r="F219" s="82"/>
    </row>
    <row r="220" spans="1:6">
      <c r="A220" s="83" t="s">
        <v>310</v>
      </c>
      <c r="B220" s="95"/>
      <c r="C220" s="95"/>
      <c r="D220" s="75"/>
      <c r="E220" s="128" t="s">
        <v>315</v>
      </c>
      <c r="F220" s="128" t="s">
        <v>366</v>
      </c>
    </row>
    <row r="221" spans="1:6">
      <c r="A221" s="78" t="s">
        <v>311</v>
      </c>
      <c r="B221" s="95"/>
      <c r="C221" s="95"/>
      <c r="D221" s="75"/>
      <c r="E221" s="76">
        <v>6969386591</v>
      </c>
      <c r="F221" s="76">
        <v>5824350492</v>
      </c>
    </row>
    <row r="222" spans="1:6">
      <c r="A222" s="78"/>
      <c r="B222" s="95"/>
      <c r="C222" s="95"/>
      <c r="D222" s="75"/>
      <c r="E222" s="76"/>
      <c r="F222" s="76"/>
    </row>
    <row r="223" spans="1:6">
      <c r="A223" s="83" t="s">
        <v>312</v>
      </c>
      <c r="B223" s="95"/>
      <c r="C223" s="95"/>
      <c r="D223" s="75"/>
      <c r="E223" s="76"/>
      <c r="F223" s="76"/>
    </row>
    <row r="224" spans="1:6">
      <c r="A224" s="78" t="s">
        <v>313</v>
      </c>
      <c r="B224" s="95"/>
      <c r="C224" s="95"/>
      <c r="D224" s="75"/>
      <c r="E224" s="76"/>
      <c r="F224" s="76"/>
    </row>
    <row r="225" spans="1:6">
      <c r="A225" s="83" t="s">
        <v>314</v>
      </c>
      <c r="B225" s="95"/>
      <c r="C225" s="95"/>
      <c r="D225" s="75"/>
      <c r="E225" s="76"/>
      <c r="F225" s="76"/>
    </row>
    <row r="226" spans="1:6">
      <c r="A226" s="78" t="s">
        <v>326</v>
      </c>
      <c r="B226" s="95"/>
      <c r="C226" s="95"/>
      <c r="D226" s="75"/>
      <c r="E226" s="104"/>
      <c r="F226" s="104"/>
    </row>
    <row r="227" spans="1:6">
      <c r="A227" s="80" t="s">
        <v>142</v>
      </c>
      <c r="B227" s="95"/>
      <c r="C227" s="95"/>
      <c r="D227" s="75"/>
      <c r="E227" s="128" t="s">
        <v>315</v>
      </c>
      <c r="F227" s="128" t="s">
        <v>366</v>
      </c>
    </row>
    <row r="228" spans="1:6">
      <c r="A228" s="78" t="s">
        <v>327</v>
      </c>
      <c r="B228" s="95"/>
      <c r="C228" s="95"/>
      <c r="D228" s="75"/>
      <c r="E228" s="76">
        <v>27495316838</v>
      </c>
      <c r="F228" s="76">
        <v>25332921733</v>
      </c>
    </row>
    <row r="229" spans="1:6">
      <c r="A229" s="78" t="s">
        <v>328</v>
      </c>
      <c r="B229" s="95"/>
      <c r="C229" s="95"/>
      <c r="D229" s="75"/>
      <c r="E229" s="76">
        <f>E233-E230</f>
        <v>382229524</v>
      </c>
      <c r="F229" s="76">
        <f>F233-F230</f>
        <v>161448916</v>
      </c>
    </row>
    <row r="230" spans="1:6">
      <c r="A230" s="78" t="s">
        <v>329</v>
      </c>
      <c r="B230" s="95"/>
      <c r="C230" s="95"/>
      <c r="D230" s="75"/>
      <c r="E230" s="76">
        <f>E231+E232</f>
        <v>14000</v>
      </c>
      <c r="F230" s="76">
        <f>F231+F232</f>
        <v>130151084</v>
      </c>
    </row>
    <row r="231" spans="1:6">
      <c r="A231" s="78" t="s">
        <v>330</v>
      </c>
      <c r="B231" s="95"/>
      <c r="C231" s="95"/>
      <c r="D231" s="75"/>
      <c r="E231" s="76">
        <v>14000</v>
      </c>
      <c r="F231" s="76">
        <v>40000000</v>
      </c>
    </row>
    <row r="232" spans="1:6">
      <c r="A232" s="78" t="s">
        <v>331</v>
      </c>
      <c r="B232" s="95"/>
      <c r="C232" s="95"/>
      <c r="D232" s="75"/>
      <c r="E232" s="76"/>
      <c r="F232" s="76">
        <v>90151084</v>
      </c>
    </row>
    <row r="233" spans="1:6">
      <c r="A233" s="78" t="s">
        <v>332</v>
      </c>
      <c r="B233" s="95"/>
      <c r="C233" s="95"/>
      <c r="D233" s="75"/>
      <c r="E233" s="76">
        <f>SUM(E234:E236)</f>
        <v>382243524</v>
      </c>
      <c r="F233" s="76">
        <f>SUM(F234:F236)</f>
        <v>291600000</v>
      </c>
    </row>
    <row r="234" spans="1:6">
      <c r="A234" s="78" t="s">
        <v>54</v>
      </c>
      <c r="B234" s="95"/>
      <c r="C234" s="95"/>
      <c r="D234" s="75"/>
      <c r="E234" s="76">
        <v>46618524</v>
      </c>
      <c r="F234" s="76">
        <v>44100000</v>
      </c>
    </row>
    <row r="235" spans="1:6">
      <c r="A235" s="78" t="s">
        <v>55</v>
      </c>
      <c r="B235" s="95"/>
      <c r="C235" s="95"/>
      <c r="D235" s="75"/>
      <c r="E235" s="76">
        <v>43125000</v>
      </c>
      <c r="F235" s="76"/>
    </row>
    <row r="236" spans="1:6">
      <c r="A236" s="78" t="s">
        <v>333</v>
      </c>
      <c r="B236" s="95"/>
      <c r="C236" s="95"/>
      <c r="D236" s="75"/>
      <c r="E236" s="76">
        <v>292500000</v>
      </c>
      <c r="F236" s="76">
        <v>247500000</v>
      </c>
    </row>
    <row r="237" spans="1:6">
      <c r="A237" s="78" t="s">
        <v>334</v>
      </c>
      <c r="B237" s="95"/>
      <c r="C237" s="95"/>
      <c r="D237" s="75"/>
      <c r="E237" s="76">
        <f>E228+E229</f>
        <v>27877546362</v>
      </c>
      <c r="F237" s="76">
        <f>F228+F229</f>
        <v>25494370649</v>
      </c>
    </row>
    <row r="238" spans="1:6">
      <c r="A238" s="78" t="s">
        <v>335</v>
      </c>
      <c r="B238" s="95"/>
      <c r="C238" s="95"/>
      <c r="D238" s="75"/>
      <c r="E238" s="76">
        <v>13772099756</v>
      </c>
      <c r="F238" s="76">
        <f>7031628940+291600000</f>
        <v>7323228940</v>
      </c>
    </row>
    <row r="239" spans="1:6">
      <c r="A239" s="78" t="s">
        <v>336</v>
      </c>
      <c r="B239" s="95"/>
      <c r="C239" s="95"/>
      <c r="D239" s="75"/>
      <c r="E239" s="76">
        <v>14105446606</v>
      </c>
      <c r="F239" s="76">
        <v>18171141709</v>
      </c>
    </row>
    <row r="240" spans="1:6">
      <c r="A240" s="78" t="s">
        <v>56</v>
      </c>
      <c r="B240" s="95"/>
      <c r="C240" s="95"/>
      <c r="D240" s="75"/>
      <c r="E240" s="76">
        <f>E237*25%</f>
        <v>6969386590.5</v>
      </c>
      <c r="F240" s="76">
        <f>F239*25%</f>
        <v>4542785427.25</v>
      </c>
    </row>
    <row r="241" spans="1:6">
      <c r="A241" s="78" t="s">
        <v>337</v>
      </c>
      <c r="B241" s="95"/>
      <c r="C241" s="95"/>
      <c r="D241" s="75"/>
      <c r="E241" s="76"/>
      <c r="F241" s="76">
        <f>F238*25%*70%</f>
        <v>1281565064.5</v>
      </c>
    </row>
    <row r="242" spans="1:6">
      <c r="A242" s="78" t="s">
        <v>57</v>
      </c>
      <c r="B242" s="95"/>
      <c r="C242" s="95"/>
      <c r="D242" s="75"/>
      <c r="E242" s="76">
        <f>SUM(E240:E241)</f>
        <v>6969386590.5</v>
      </c>
      <c r="F242" s="76">
        <f>SUM(F240:F241)</f>
        <v>5824350491.75</v>
      </c>
    </row>
    <row r="243" spans="1:6">
      <c r="A243" s="78" t="s">
        <v>338</v>
      </c>
      <c r="B243" s="95"/>
      <c r="C243" s="95"/>
      <c r="D243" s="75"/>
      <c r="E243" s="76">
        <f>E232*25%</f>
        <v>0</v>
      </c>
      <c r="F243" s="76">
        <f>F232*25%</f>
        <v>22537771</v>
      </c>
    </row>
    <row r="244" spans="1:6">
      <c r="A244" s="78" t="s">
        <v>339</v>
      </c>
      <c r="B244" s="95"/>
      <c r="C244" s="95"/>
      <c r="D244" s="75"/>
      <c r="E244" s="76">
        <f>E228-E242-E243</f>
        <v>20525930247.5</v>
      </c>
      <c r="F244" s="76">
        <f>F228-F242-F243</f>
        <v>19486033470.25</v>
      </c>
    </row>
    <row r="245" spans="1:6">
      <c r="A245" s="78"/>
      <c r="B245" s="95"/>
      <c r="C245" s="95"/>
      <c r="D245" s="75"/>
      <c r="E245" s="76"/>
      <c r="F245" s="76"/>
    </row>
    <row r="246" spans="1:6">
      <c r="A246" s="83" t="s">
        <v>340</v>
      </c>
      <c r="B246" s="95"/>
      <c r="C246" s="95"/>
      <c r="D246" s="75"/>
      <c r="E246" s="76"/>
      <c r="F246" s="76"/>
    </row>
    <row r="247" spans="1:6">
      <c r="A247" s="83" t="s">
        <v>341</v>
      </c>
      <c r="B247" s="95"/>
      <c r="C247" s="95"/>
      <c r="D247" s="75"/>
      <c r="E247" s="76"/>
      <c r="F247" s="76"/>
    </row>
    <row r="248" spans="1:6">
      <c r="A248" s="83"/>
      <c r="B248" s="95"/>
      <c r="C248" s="95"/>
      <c r="D248" s="75"/>
      <c r="E248" s="76"/>
      <c r="F248" s="76"/>
    </row>
    <row r="249" spans="1:6">
      <c r="A249" s="83" t="s">
        <v>342</v>
      </c>
      <c r="B249" s="95"/>
      <c r="C249" s="95"/>
      <c r="D249" s="75"/>
      <c r="E249" s="104"/>
      <c r="F249" s="104"/>
    </row>
    <row r="250" spans="1:6">
      <c r="A250" s="80" t="s">
        <v>142</v>
      </c>
      <c r="B250" s="95"/>
      <c r="C250" s="95"/>
      <c r="D250" s="75"/>
      <c r="E250" s="128" t="s">
        <v>315</v>
      </c>
      <c r="F250" s="128" t="s">
        <v>366</v>
      </c>
    </row>
    <row r="251" spans="1:6">
      <c r="A251" s="78" t="s">
        <v>343</v>
      </c>
      <c r="B251" s="95"/>
      <c r="C251" s="95"/>
      <c r="D251" s="75"/>
      <c r="E251" s="76">
        <v>680634115</v>
      </c>
      <c r="F251" s="76">
        <v>520497471</v>
      </c>
    </row>
    <row r="252" spans="1:6">
      <c r="A252" s="78" t="s">
        <v>344</v>
      </c>
      <c r="B252" s="95"/>
      <c r="C252" s="95"/>
      <c r="D252" s="75"/>
      <c r="E252" s="76">
        <v>8110836259</v>
      </c>
      <c r="F252" s="76">
        <v>6903826670</v>
      </c>
    </row>
    <row r="253" spans="1:6">
      <c r="A253" s="78" t="s">
        <v>345</v>
      </c>
      <c r="B253" s="95"/>
      <c r="C253" s="95"/>
      <c r="D253" s="75"/>
      <c r="E253" s="76">
        <v>921118845</v>
      </c>
      <c r="F253" s="76">
        <v>1094141411</v>
      </c>
    </row>
    <row r="254" spans="1:6">
      <c r="A254" s="78" t="s">
        <v>346</v>
      </c>
      <c r="B254" s="95"/>
      <c r="C254" s="95"/>
      <c r="D254" s="75"/>
      <c r="E254" s="76">
        <v>7737065994</v>
      </c>
      <c r="F254" s="76">
        <v>7068818552</v>
      </c>
    </row>
    <row r="255" spans="1:6">
      <c r="A255" s="78" t="s">
        <v>347</v>
      </c>
      <c r="B255" s="95"/>
      <c r="C255" s="95"/>
      <c r="D255" s="75"/>
      <c r="E255" s="76">
        <v>1479919679</v>
      </c>
      <c r="F255" s="76">
        <v>591455861</v>
      </c>
    </row>
    <row r="256" spans="1:6">
      <c r="A256" s="80" t="s">
        <v>348</v>
      </c>
      <c r="B256" s="95"/>
      <c r="C256" s="95"/>
      <c r="D256" s="75"/>
      <c r="E256" s="104">
        <f>SUM(E251:E255)</f>
        <v>18929574892</v>
      </c>
      <c r="F256" s="104">
        <f>SUM(F251:F255)</f>
        <v>16178739965</v>
      </c>
    </row>
    <row r="257" spans="1:6">
      <c r="A257" s="78"/>
      <c r="B257" s="95"/>
      <c r="C257" s="95"/>
      <c r="D257" s="75"/>
      <c r="E257" s="76"/>
      <c r="F257" s="76"/>
    </row>
    <row r="258" spans="1:6">
      <c r="A258" s="71" t="s">
        <v>349</v>
      </c>
      <c r="B258" s="95"/>
      <c r="C258" s="95"/>
      <c r="D258" s="75"/>
      <c r="E258" s="96" t="s">
        <v>324</v>
      </c>
      <c r="F258" s="96" t="s">
        <v>279</v>
      </c>
    </row>
    <row r="259" spans="1:6">
      <c r="A259" s="74" t="s">
        <v>350</v>
      </c>
      <c r="B259" s="95"/>
      <c r="C259" s="95"/>
      <c r="D259" s="75"/>
      <c r="E259" s="76">
        <v>20525930247</v>
      </c>
      <c r="F259" s="76">
        <v>19486033470</v>
      </c>
    </row>
    <row r="260" spans="1:6">
      <c r="A260" s="74" t="s">
        <v>351</v>
      </c>
      <c r="B260" s="95"/>
      <c r="C260" s="95"/>
      <c r="D260" s="75"/>
      <c r="E260" s="76">
        <v>20525930247</v>
      </c>
      <c r="F260" s="76">
        <v>19486033470</v>
      </c>
    </row>
    <row r="261" spans="1:6">
      <c r="A261" s="74" t="s">
        <v>352</v>
      </c>
      <c r="B261" s="95"/>
      <c r="C261" s="95"/>
      <c r="D261" s="75"/>
      <c r="E261" s="76">
        <f>8214692-303170</f>
        <v>7911522</v>
      </c>
      <c r="F261" s="76">
        <v>7912739</v>
      </c>
    </row>
    <row r="262" spans="1:6">
      <c r="A262" s="74" t="s">
        <v>349</v>
      </c>
      <c r="B262" s="95"/>
      <c r="C262" s="95"/>
      <c r="D262" s="75"/>
      <c r="E262" s="76">
        <f>E259/E261</f>
        <v>2594.4350842985709</v>
      </c>
      <c r="F262" s="76">
        <f>F259/F261</f>
        <v>2462.6154698139289</v>
      </c>
    </row>
    <row r="263" spans="1:6">
      <c r="A263" s="74"/>
      <c r="B263" s="95"/>
      <c r="C263" s="95"/>
      <c r="D263" s="75"/>
      <c r="E263" s="76"/>
      <c r="F263" s="76"/>
    </row>
    <row r="264" spans="1:6">
      <c r="A264" s="39" t="s">
        <v>353</v>
      </c>
    </row>
    <row r="265" spans="1:6">
      <c r="A265" s="24" t="s">
        <v>354</v>
      </c>
    </row>
    <row r="266" spans="1:6">
      <c r="A266" s="24" t="s">
        <v>355</v>
      </c>
    </row>
    <row r="267" spans="1:6">
      <c r="A267" s="24" t="s">
        <v>356</v>
      </c>
    </row>
    <row r="269" spans="1:6">
      <c r="E269" s="56" t="s">
        <v>325</v>
      </c>
    </row>
    <row r="270" spans="1:6">
      <c r="A270" s="40" t="s">
        <v>357</v>
      </c>
      <c r="C270" s="39" t="s">
        <v>358</v>
      </c>
      <c r="E270" s="138" t="s">
        <v>499</v>
      </c>
      <c r="F270" s="138"/>
    </row>
  </sheetData>
  <mergeCells count="2">
    <mergeCell ref="E22:F22"/>
    <mergeCell ref="E270:F270"/>
  </mergeCells>
  <phoneticPr fontId="0" type="noConversion"/>
  <pageMargins left="0.75" right="0" top="0.5" bottom="0.75" header="0.5" footer="0.5"/>
  <pageSetup paperSize="9" orientation="landscape" horizontalDpi="4294967293" verticalDpi="0" r:id="rId1"/>
  <headerFooter alignWithMargins="0">
    <oddFooter xml:space="preserve">&amp;Cpage
</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hM5RuGdfytKYY0A221AasMJnc58=</DigestValue>
    </Reference>
    <Reference URI="#idOfficeObject" Type="http://www.w3.org/2000/09/xmldsig#Object">
      <DigestMethod Algorithm="http://www.w3.org/2000/09/xmldsig#sha1"/>
      <DigestValue>xx7cJoG1rU25mVjI76X1coXRGJE=</DigestValue>
    </Reference>
  </SignedInfo>
  <SignatureValue>
    Fv+zeIgi/75hDCD5kDrxKOYkI8dLRnMGb535XsVWJdkMmuD2NMnmLKfxmvI/ccLCY8602T7W
    2FDWfLAnApdXQ9zCyt4zfm/T5pToYznMda8569+aMn1Q49mo1EhM7lUyz4NVwoy+wACqt4T1
    gOqOByNWnHrPShYe0gJn6gh4mqY=
  </SignatureValue>
  <KeyInfo>
    <KeyValue>
      <RSAKeyValue>
        <Modulus>
            pFUFqUP3TkV/A7wAFdkM0RPCCQp8q3M+R0Apt1rnnyRFf/WPfwX1RoPRsEmngWUcaHqJEesr
            lj10VpZwvJCkMseMeOd5046wmLJP5c9HMLpj9ZjxQMzosinQXU+aOCR7o1EAZs0FGQFCDR7g
            wTvXE54JjxFzKrl6iS+g9Bg6rI0=
          </Modulus>
        <Exponent>AQAB</Exponent>
      </RSAKeyValue>
    </KeyValue>
    <X509Data>
      <X509Certificate>
          MIIBwjCCAS+gAwIBAgIQC/V5yKAoerJBTXIHTgsZ9DAJBgUrDgMCHQUAMBsxCzAJBgNVBAMT
          Am50MQwwCgYDVQQKEwNOUEMwHhcNMTMwODA4MDc0OTIxWhcNMTQwODA4MTM0OTIxWjAbMQsw
          CQYDVQQDEwJudDEMMAoGA1UEChMDTlBDMIGfMA0GCSqGSIb3DQEBAQUAA4GNADCBiQKBgQCk
          VQWpQ/dORX8DvAAV2QzRE8IJCnyrcz5HQCm3WuefJEV/9Y9/BfVGg9GwSaeBZRxoeokR6yuW
          PXRWlnC8kKQyx4x453nTjrCYsk/lz0cwumP1mPFAzOiyKdBdT5o4JHujUQBmzQUZAUINHuDB
          O9cTngmPEXMquXqJL6D0GDqsjQIDAQABow8wDTALBgNVHQ8EBAMCBsAwCQYFKw4DAh0FAAOB
          gQAbRT8xLxlJrZXfN4r+2faPFZ1dPMqr2YHxKkvdS/ILeKwAtnJbeEa+e3FAz1EsG+G9dFly
          WxyvZ9SNszjFL+zwDeRSAZF9Ht2/KP0ZlQ0+88wn04IQKSdOIuWHREGxSYm/v1sm/wZXavZJ
          iWCAFRSACO9yD9XpGKgYK6v5QN56ww==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pqeKuNr1CNz6wMefyxZWSsdzyPE=</DigestValue>
      </Reference>
      <Reference URI="/xl/printerSettings/printerSettings1.bin?ContentType=application/vnd.openxmlformats-officedocument.spreadsheetml.printerSettings">
        <DigestMethod Algorithm="http://www.w3.org/2000/09/xmldsig#sha1"/>
        <DigestValue>mGxfu83toEYc41DK2gBLMM/IHWM=</DigestValue>
      </Reference>
      <Reference URI="/xl/printerSettings/printerSettings2.bin?ContentType=application/vnd.openxmlformats-officedocument.spreadsheetml.printerSettings">
        <DigestMethod Algorithm="http://www.w3.org/2000/09/xmldsig#sha1"/>
        <DigestValue>mGxfu83toEYc41DK2gBLMM/IHWM=</DigestValue>
      </Reference>
      <Reference URI="/xl/printerSettings/printerSettings3.bin?ContentType=application/vnd.openxmlformats-officedocument.spreadsheetml.printerSettings">
        <DigestMethod Algorithm="http://www.w3.org/2000/09/xmldsig#sha1"/>
        <DigestValue>mGxfu83toEYc41DK2gBLMM/IHWM=</DigestValue>
      </Reference>
      <Reference URI="/xl/printerSettings/printerSettings4.bin?ContentType=application/vnd.openxmlformats-officedocument.spreadsheetml.printerSettings">
        <DigestMethod Algorithm="http://www.w3.org/2000/09/xmldsig#sha1"/>
        <DigestValue>mGxfu83toEYc41DK2gBLMM/IHWM=</DigestValue>
      </Reference>
      <Reference URI="/xl/printerSettings/printerSettings5.bin?ContentType=application/vnd.openxmlformats-officedocument.spreadsheetml.printerSettings">
        <DigestMethod Algorithm="http://www.w3.org/2000/09/xmldsig#sha1"/>
        <DigestValue>mGxfu83toEYc41DK2gBLMM/IHWM=</DigestValue>
      </Reference>
      <Reference URI="/xl/sharedStrings.xml?ContentType=application/vnd.openxmlformats-officedocument.spreadsheetml.sharedStrings+xml">
        <DigestMethod Algorithm="http://www.w3.org/2000/09/xmldsig#sha1"/>
        <DigestValue>+ZKkCN/JqG6VWUSsHElAmnotgLk=</DigestValue>
      </Reference>
      <Reference URI="/xl/styles.xml?ContentType=application/vnd.openxmlformats-officedocument.spreadsheetml.styles+xml">
        <DigestMethod Algorithm="http://www.w3.org/2000/09/xmldsig#sha1"/>
        <DigestValue>8LEAT5MDDDobsNAnv5QbNhLk+CM=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kEBtNmzG1uIvBzZn/x8pMox4PUQ=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SSLvK8aca1toEvnjPdY7ePScCEk=</DigestValue>
      </Reference>
      <Reference URI="/xl/worksheets/sheet2.xml?ContentType=application/vnd.openxmlformats-officedocument.spreadsheetml.worksheet+xml">
        <DigestMethod Algorithm="http://www.w3.org/2000/09/xmldsig#sha1"/>
        <DigestValue>nnp6zlsztPYuEzZS2Ao/DaOLRu4=</DigestValue>
      </Reference>
      <Reference URI="/xl/worksheets/sheet3.xml?ContentType=application/vnd.openxmlformats-officedocument.spreadsheetml.worksheet+xml">
        <DigestMethod Algorithm="http://www.w3.org/2000/09/xmldsig#sha1"/>
        <DigestValue>62MsyYwYR7kqUNEN2u92JjvEJ1w=</DigestValue>
      </Reference>
      <Reference URI="/xl/worksheets/sheet4.xml?ContentType=application/vnd.openxmlformats-officedocument.spreadsheetml.worksheet+xml">
        <DigestMethod Algorithm="http://www.w3.org/2000/09/xmldsig#sha1"/>
        <DigestValue>VLVHfZsuda8a27MS604+RHnchPk=</DigestValue>
      </Reference>
      <Reference URI="/xl/worksheets/sheet5.xml?ContentType=application/vnd.openxmlformats-officedocument.spreadsheetml.worksheet+xml">
        <DigestMethod Algorithm="http://www.w3.org/2000/09/xmldsig#sha1"/>
        <DigestValue>IPMKhdSjTGDGeu4k71KssMyKrrQ=</DigestValue>
      </Reference>
      <Reference URI="/xl/worksheets/sheet6.xml?ContentType=application/vnd.openxmlformats-officedocument.spreadsheetml.worksheet+xml">
        <DigestMethod Algorithm="http://www.w3.org/2000/09/xmldsig#sha1"/>
        <DigestValue>wx+S6k2dXuDJ0YaTQpMS5+IN8wI=</DigestValue>
      </Reference>
    </Manifest>
    <SignatureProperties>
      <SignatureProperty Id="idSignatureTime" Target="#idPackageSignature">
        <mdssi:SignatureTime>
          <mdssi:Format>YYYY-MM-DDThh:mm:ssTZD</mdssi:Format>
          <mdssi:Value>2014-01-16T02:39:46Z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0913926623</SignatureComments>
          <WindowsVersion>5.1</WindowsVersion>
          <OfficeVersion>12.0</OfficeVersion>
          <ApplicationVersion>12.0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CĐKT</vt:lpstr>
      <vt:lpstr>KQKD</vt:lpstr>
      <vt:lpstr>LCTT</vt:lpstr>
      <vt:lpstr>TM1</vt:lpstr>
      <vt:lpstr>TM2</vt:lpstr>
      <vt:lpstr>Sheet3</vt:lpstr>
      <vt:lpstr>CĐKT!Print_Titles</vt:lpstr>
      <vt:lpstr>LCTT!Print_Titles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nt</cp:lastModifiedBy>
  <cp:lastPrinted>2014-01-13T06:45:43Z</cp:lastPrinted>
  <dcterms:created xsi:type="dcterms:W3CDTF">2013-12-26T01:17:12Z</dcterms:created>
  <dcterms:modified xsi:type="dcterms:W3CDTF">2014-01-16T02:11:56Z</dcterms:modified>
</cp:coreProperties>
</file>